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3\Декабрь\Уточнение\Проект решения\"/>
    </mc:Choice>
  </mc:AlternateContent>
  <bookViews>
    <workbookView xWindow="0" yWindow="0" windowWidth="21570" windowHeight="7965"/>
  </bookViews>
  <sheets>
    <sheet name="2023" sheetId="1" r:id="rId1"/>
  </sheets>
  <definedNames>
    <definedName name="_xlnm.Print_Titles" localSheetId="0">'2023'!$15:$15</definedName>
    <definedName name="_xlnm.Print_Area" localSheetId="0">'2023'!$A$1:$C$151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6" i="1" l="1"/>
  <c r="C90" i="1" l="1"/>
  <c r="C113" i="1" l="1"/>
  <c r="C111" i="1"/>
  <c r="C110" i="1" s="1"/>
  <c r="C109" i="1"/>
  <c r="C69" i="1"/>
  <c r="C51" i="1"/>
  <c r="C88" i="1" l="1"/>
  <c r="C86" i="1"/>
  <c r="C79" i="1"/>
  <c r="C68" i="1"/>
  <c r="C61" i="1"/>
  <c r="C58" i="1"/>
  <c r="C48" i="1"/>
  <c r="C47" i="1"/>
  <c r="C39" i="1"/>
  <c r="C35" i="1"/>
  <c r="C29" i="1"/>
  <c r="C28" i="1"/>
  <c r="C26" i="1"/>
  <c r="C25" i="1"/>
  <c r="C24" i="1"/>
  <c r="C23" i="1"/>
  <c r="C20" i="1"/>
  <c r="C59" i="1" l="1"/>
  <c r="C19" i="1" l="1"/>
  <c r="C118" i="1" l="1"/>
  <c r="C127" i="1" l="1"/>
  <c r="C121" i="1" l="1"/>
  <c r="C149" i="1" l="1"/>
  <c r="C134" i="1" l="1"/>
  <c r="C125" i="1" s="1"/>
  <c r="C41" i="1" l="1"/>
  <c r="C18" i="1" l="1"/>
  <c r="C142" i="1" l="1"/>
  <c r="C117" i="1"/>
  <c r="C115" i="1"/>
  <c r="C112" i="1"/>
  <c r="C107" i="1"/>
  <c r="C105" i="1"/>
  <c r="C87" i="1"/>
  <c r="C85" i="1"/>
  <c r="C83" i="1"/>
  <c r="C77" i="1"/>
  <c r="C76" i="1" s="1"/>
  <c r="C71" i="1"/>
  <c r="C70" i="1" s="1"/>
  <c r="C67" i="1"/>
  <c r="C65" i="1"/>
  <c r="C57" i="1"/>
  <c r="C52" i="1"/>
  <c r="C49" i="1" s="1"/>
  <c r="C50" i="1"/>
  <c r="C46" i="1"/>
  <c r="C43" i="1"/>
  <c r="C38" i="1"/>
  <c r="C36" i="1"/>
  <c r="C33" i="1"/>
  <c r="C27" i="1"/>
  <c r="C89" i="1" l="1"/>
  <c r="C114" i="1"/>
  <c r="C120" i="1"/>
  <c r="C119" i="1" s="1"/>
  <c r="C40" i="1"/>
  <c r="C32" i="1"/>
  <c r="C82" i="1"/>
  <c r="C56" i="1"/>
  <c r="C17" i="1" l="1"/>
  <c r="C55" i="1"/>
  <c r="C16" i="1" l="1"/>
  <c r="C151" i="1" s="1"/>
</calcChain>
</file>

<file path=xl/sharedStrings.xml><?xml version="1.0" encoding="utf-8"?>
<sst xmlns="http://schemas.openxmlformats.org/spreadsheetml/2006/main" count="283" uniqueCount="279">
  <si>
    <t>Приложение 1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</si>
  <si>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</si>
  <si>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</si>
  <si>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</si>
  <si>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</si>
  <si>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</si>
  <si>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</si>
  <si>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</si>
  <si>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</si>
  <si>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</si>
  <si>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</si>
  <si>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</si>
  <si>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</si>
  <si>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</si>
  <si>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</si>
  <si>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000 1 01 02020 01 0000 110</t>
  </si>
  <si>
    <t>000 1 01 02030 01 0000 110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</si>
  <si>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</si>
  <si>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</si>
  <si>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</si>
  <si>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</si>
  <si>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</si>
  <si>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</si>
  <si>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</si>
  <si>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</si>
  <si>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</si>
  <si>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</si>
  <si>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</si>
  <si>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</si>
  <si>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</si>
  <si>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</si>
  <si>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</si>
  <si>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</si>
  <si>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</si>
  <si>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</si>
  <si>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</si>
  <si>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</si>
  <si>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</si>
  <si>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</si>
  <si>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</si>
  <si>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</si>
  <si>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</si>
  <si>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</si>
  <si>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</si>
  <si>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</si>
  <si>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</si>
  <si>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</si>
  <si>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</si>
  <si>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</si>
  <si>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</si>
  <si>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</si>
  <si>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</si>
  <si>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</si>
  <si>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</si>
  <si>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</si>
  <si>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</si>
  <si>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</si>
  <si>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</si>
  <si>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</si>
  <si>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</si>
  <si>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</si>
  <si>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</si>
  <si>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</si>
  <si>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</si>
  <si>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</si>
  <si>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</si>
  <si>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</si>
  <si>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</si>
  <si>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</si>
  <si>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</si>
  <si>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</si>
  <si>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</si>
  <si>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</si>
  <si>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</si>
  <si>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</si>
  <si>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</si>
  <si>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</si>
  <si>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</si>
  <si>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</si>
  <si>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</si>
  <si>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</si>
  <si>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</si>
  <si>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</si>
  <si>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</si>
  <si>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</si>
  <si>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</si>
  <si>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</si>
  <si>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</si>
  <si>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</si>
  <si>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</si>
  <si>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</si>
  <si>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</si>
  <si>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</si>
  <si>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</si>
  <si>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</si>
  <si>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</si>
  <si>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</si>
  <si>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</si>
  <si>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</si>
  <si>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</si>
  <si>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</si>
  <si>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</si>
  <si>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</si>
  <si>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</si>
  <si>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</si>
  <si>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</si>
  <si>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</si>
  <si>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</si>
  <si>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</si>
  <si>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</si>
  <si>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</si>
  <si>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</si>
  <si>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</si>
  <si>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</si>
  <si>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</si>
  <si>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</si>
  <si>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</si>
  <si>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</si>
  <si>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</si>
  <si>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</si>
  <si>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</si>
  <si>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</si>
  <si>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</si>
  <si>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</si>
  <si>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</si>
  <si>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</si>
  <si>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</si>
  <si>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</si>
  <si>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</si>
  <si>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</si>
  <si>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</si>
  <si>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</si>
  <si>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</si>
  <si>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</si>
  <si>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</si>
  <si>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</si>
  <si>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</si>
  <si>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</si>
  <si>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</si>
  <si>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</si>
  <si>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</si>
  <si>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</si>
  <si>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</si>
  <si>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</si>
  <si>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</si>
  <si>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</si>
  <si>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</si>
  <si>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</si>
  <si>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</si>
  <si>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</si>
  <si>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</si>
  <si>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</si>
  <si>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</si>
  <si>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</si>
  <si>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</si>
  <si>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</si>
  <si>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</si>
  <si>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</si>
  <si>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</si>
  <si>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</si>
  <si>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</si>
  <si>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</si>
  <si>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</si>
  <si>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</si>
  <si>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</si>
  <si>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</si>
  <si>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</si>
  <si>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</si>
  <si>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</si>
  <si>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</si>
  <si>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</si>
  <si>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</si>
  <si>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</si>
  <si>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</si>
  <si>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</si>
  <si>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</si>
  <si>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</si>
  <si>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</si>
  <si>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</si>
  <si>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</si>
  <si>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</si>
  <si>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</si>
  <si>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</si>
  <si>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</si>
  <si>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</si>
  <si>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на поддержку мер по обеспечению сбалансированности бюджетов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</si>
  <si>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</si>
  <si>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</si>
  <si>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</si>
  <si>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</si>
  <si>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</si>
  <si>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</si>
  <si>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</si>
  <si>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</si>
  <si>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</si>
  <si>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</si>
  <si>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</si>
  <si>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</si>
  <si>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</si>
  <si>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</si>
  <si>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</si>
  <si>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</si>
  <si>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</si>
  <si>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</si>
  <si>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</si>
  <si>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</si>
  <si>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</si>
  <si>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</si>
  <si>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</si>
  <si>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</si>
  <si>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</si>
  <si>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</si>
  <si>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</si>
  <si>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</si>
  <si>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</si>
  <si>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</si>
  <si>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</si>
  <si>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</si>
  <si>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</si>
  <si>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</si>
  <si>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</si>
  <si>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 xml:space="preserve">Доходы бюджета города Когалыма по видам доходов классификации доходов бюджетов 
 на 2023 год </t>
  </si>
  <si>
    <t>000 2 02 25520 04 0000 150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</si>
  <si>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</si>
  <si>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</si>
  <si>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</si>
  <si>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</si>
  <si>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</si>
  <si>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</si>
  <si>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</si>
  <si>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</si>
  <si>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</si>
  <si>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</si>
  <si>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</si>
  <si>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</si>
  <si>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</si>
  <si>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</si>
  <si>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</si>
  <si>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</si>
  <si>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</si>
  <si>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</si>
  <si>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от 14.12.2022 №199-ГД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</si>
  <si>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</si>
  <si>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</si>
  <si>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000 2 02 20041 04 0000 150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</si>
  <si>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</si>
  <si>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</si>
  <si>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Прочие безвозмездные поступления от государственных (муниципальных) организаций в бюджеты городских округов</t>
  </si>
  <si>
    <t>000 2 03 04099 04 0000 150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</si>
  <si>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</si>
  <si>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000 2 07 04010 04 0000 150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</si>
  <si>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</si>
  <si>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</si>
  <si>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</si>
  <si>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</si>
  <si>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Инициативные платежи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</si>
  <si>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</si>
  <si>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</si>
  <si>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</si>
  <si>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</si>
  <si>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000 2 02 19999 04 0000 150</t>
  </si>
  <si>
    <t>Прочие дотации бюджетам городских округов</t>
  </si>
  <si>
    <t>000 2 18 04030 04 0000 150</t>
  </si>
  <si>
    <t>Доходы бюджетов городских округов от возврата иными организациями остатков субсидий прошлых лет</t>
  </si>
  <si>
    <t>000 1 16 10120 00 0000 140</t>
  </si>
  <si>
    <t>Доходы от компенсации затрат государства</t>
  </si>
  <si>
    <t>000 1 13 02000 00 0000 130</t>
  </si>
  <si>
    <t>Прочие доходы от компенсации затрат бюджетов городских округов</t>
  </si>
  <si>
    <t>000 1 13 02994 04 0000 130</t>
  </si>
  <si>
    <t>000 1 13 02064 04 0000 130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</si>
  <si>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</si>
  <si>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000 1 16 01160 01 0000 140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</si>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</sst>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4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2" fontId="2" fillId="0" borderId="0" xfId="0" applyNumberFormat="1" applyFont="1" applyFill="1" applyBorder="1"/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right" vertical="center" wrapText="1"/>
    </xf>
    <xf numFmtId="0" fontId="2" fillId="2" borderId="1" xfId="2" applyNumberFormat="1" applyFont="1" applyFill="1" applyBorder="1" applyAlignment="1">
      <alignment horizontal="justify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justify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/>
    <xf numFmtId="0" fontId="2" fillId="2" borderId="1" xfId="3" applyNumberFormat="1" applyFont="1" applyFill="1" applyBorder="1" applyAlignment="1" applyProtection="1">
      <alignment horizontal="justify" vertical="center" wrapText="1" shrinkToFit="1"/>
      <protection hidden="1"/>
    </xf>
    <xf numFmtId="49" fontId="2" fillId="2" borderId="1" xfId="0" applyNumberFormat="1" applyFont="1" applyFill="1" applyBorder="1" applyAlignment="1">
      <alignment horizontal="justify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2" borderId="1" xfId="2" applyNumberFormat="1" applyFont="1" applyFill="1" applyBorder="1" applyAlignment="1">
      <alignment horizontal="left" vertical="center" wrapText="1"/>
    </xf>
    <xf numFmtId="0" fontId="3" fillId="2" borderId="2" xfId="2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right" vertical="center" wrapText="1" shrinkToFi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"/>
  <sheetViews>
    <sheetView showGridLines="0" tabSelected="1" topLeftCell="A2" zoomScale="75" zoomScaleNormal="75" zoomScaleSheetLayoutView="100" workbookViewId="0">
      <selection activeCell="A120" sqref="A120:C150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3" width="20.5703125" style="23" customWidth="1"/>
    <col min="4" max="4" width="9.140625" style="5" bestFit="1" customWidth="1"/>
    <col min="5" max="5" width="18.140625" style="5" customWidth="1"/>
    <col min="6" max="16384" width="8.85546875" style="5"/>
  </cols>
  <sheetData>
    <row r="1" spans="1:3" x14ac:dyDescent="0.25">
      <c r="C1" s="3" t="s">
        <v>0</v>
      </c>
    </row>
    <row r="2" spans="1:3" x14ac:dyDescent="0.25">
      <c r="C2" s="3" t="s">
        <v>1</v>
      </c>
    </row>
    <row r="3" spans="1:3" x14ac:dyDescent="0.25">
      <c r="C3" s="3" t="s">
        <v>2</v>
      </c>
    </row>
    <row r="4" spans="1:3" x14ac:dyDescent="0.25">
      <c r="C4" s="3" t="s">
        <v>3</v>
      </c>
    </row>
    <row r="6" spans="1:3" x14ac:dyDescent="0.25">
      <c r="C6" s="24" t="s">
        <v>0</v>
      </c>
    </row>
    <row r="7" spans="1:3" x14ac:dyDescent="0.25">
      <c r="C7" s="24" t="s">
        <v>1</v>
      </c>
    </row>
    <row r="8" spans="1:3" x14ac:dyDescent="0.25">
      <c r="C8" s="24" t="s">
        <v>2</v>
      </c>
    </row>
    <row r="9" spans="1:3" x14ac:dyDescent="0.25">
      <c r="C9" s="24" t="s">
        <v>241</v>
      </c>
    </row>
    <row r="12" spans="1:3" ht="32.25" customHeight="1" x14ac:dyDescent="0.25">
      <c r="A12" s="46" t="s">
        <v>221</v>
      </c>
      <c r="B12" s="46"/>
      <c r="C12" s="46"/>
    </row>
    <row r="13" spans="1:3" ht="30" customHeight="1" x14ac:dyDescent="0.25">
      <c r="C13" s="6" t="s">
        <v>4</v>
      </c>
    </row>
    <row r="14" spans="1:3" ht="33" x14ac:dyDescent="0.25">
      <c r="A14" s="7" t="s">
        <v>5</v>
      </c>
      <c r="B14" s="8" t="s">
        <v>6</v>
      </c>
      <c r="C14" s="9" t="s">
        <v>7</v>
      </c>
    </row>
    <row r="15" spans="1:3" s="2" customFormat="1" x14ac:dyDescent="0.25">
      <c r="A15" s="10" t="s">
        <v>8</v>
      </c>
      <c r="B15" s="11">
        <v>2</v>
      </c>
      <c r="C15" s="12">
        <v>3</v>
      </c>
    </row>
    <row r="16" spans="1:3" s="15" customFormat="1" x14ac:dyDescent="0.25">
      <c r="A16" s="13" t="s">
        <v>9</v>
      </c>
      <c r="B16" s="8" t="s">
        <v>10</v>
      </c>
      <c r="C16" s="14">
        <f>C17+C55</f>
        <v>2678541.9999999991</v>
      </c>
    </row>
    <row r="17" spans="1:3" s="15" customFormat="1" x14ac:dyDescent="0.25">
      <c r="A17" s="47" t="s">
        <v>11</v>
      </c>
      <c r="B17" s="48"/>
      <c r="C17" s="14">
        <f>C18+C27+C32+C40+C49</f>
        <v>2385874.6999999993</v>
      </c>
    </row>
    <row r="18" spans="1:3" s="15" customFormat="1" x14ac:dyDescent="0.25">
      <c r="A18" s="16" t="s">
        <v>12</v>
      </c>
      <c r="B18" s="17" t="s">
        <v>13</v>
      </c>
      <c r="C18" s="18">
        <f>C19</f>
        <v>2036714.9</v>
      </c>
    </row>
    <row r="19" spans="1:3" s="15" customFormat="1" ht="23.25" customHeight="1" x14ac:dyDescent="0.25">
      <c r="A19" s="20" t="s">
        <v>216</v>
      </c>
      <c r="B19" s="21" t="s">
        <v>217</v>
      </c>
      <c r="C19" s="22">
        <f>C20+C21+C22+C23+C24+C25+C26</f>
        <v>2036714.9</v>
      </c>
    </row>
    <row r="20" spans="1:3" ht="153" customHeight="1" x14ac:dyDescent="0.25">
      <c r="A20" s="29" t="s">
        <v>272</v>
      </c>
      <c r="B20" s="30" t="s">
        <v>14</v>
      </c>
      <c r="C20" s="28">
        <f>1534019+153041.4</f>
        <v>1687060.4</v>
      </c>
    </row>
    <row r="21" spans="1:3" ht="165.75" customHeight="1" x14ac:dyDescent="0.25">
      <c r="A21" s="29" t="s">
        <v>273</v>
      </c>
      <c r="B21" s="30" t="s">
        <v>15</v>
      </c>
      <c r="C21" s="28">
        <v>1962</v>
      </c>
    </row>
    <row r="22" spans="1:3" ht="84" customHeight="1" x14ac:dyDescent="0.25">
      <c r="A22" s="29" t="s">
        <v>274</v>
      </c>
      <c r="B22" s="30" t="s">
        <v>16</v>
      </c>
      <c r="C22" s="28">
        <v>8634</v>
      </c>
    </row>
    <row r="23" spans="1:3" ht="131.25" customHeight="1" x14ac:dyDescent="0.25">
      <c r="A23" s="29" t="s">
        <v>275</v>
      </c>
      <c r="B23" s="30" t="s">
        <v>17</v>
      </c>
      <c r="C23" s="28">
        <f>16825.5+1234</f>
        <v>18059.5</v>
      </c>
    </row>
    <row r="24" spans="1:3" ht="173.45" customHeight="1" x14ac:dyDescent="0.25">
      <c r="A24" s="29" t="s">
        <v>276</v>
      </c>
      <c r="B24" s="30" t="s">
        <v>18</v>
      </c>
      <c r="C24" s="28">
        <f>64044+17818.7</f>
        <v>81862.7</v>
      </c>
    </row>
    <row r="25" spans="1:3" ht="80.45" customHeight="1" x14ac:dyDescent="0.25">
      <c r="A25" s="29" t="s">
        <v>257</v>
      </c>
      <c r="B25" s="30" t="s">
        <v>256</v>
      </c>
      <c r="C25" s="28">
        <f>10000+1692.6</f>
        <v>11692.6</v>
      </c>
    </row>
    <row r="26" spans="1:3" ht="80.45" customHeight="1" x14ac:dyDescent="0.25">
      <c r="A26" s="29" t="s">
        <v>277</v>
      </c>
      <c r="B26" s="30" t="s">
        <v>258</v>
      </c>
      <c r="C26" s="28">
        <f>163436+64007.7</f>
        <v>227443.7</v>
      </c>
    </row>
    <row r="27" spans="1:3" ht="55.5" customHeight="1" x14ac:dyDescent="0.25">
      <c r="A27" s="26" t="s">
        <v>19</v>
      </c>
      <c r="B27" s="27" t="s">
        <v>20</v>
      </c>
      <c r="C27" s="28">
        <f>C28+C29+C30+C31</f>
        <v>18733.399999999998</v>
      </c>
    </row>
    <row r="28" spans="1:3" ht="150.75" customHeight="1" x14ac:dyDescent="0.25">
      <c r="A28" s="29" t="s">
        <v>21</v>
      </c>
      <c r="B28" s="30" t="s">
        <v>22</v>
      </c>
      <c r="C28" s="28">
        <f>7908.7+1645</f>
        <v>9553.7000000000007</v>
      </c>
    </row>
    <row r="29" spans="1:3" ht="168.75" customHeight="1" x14ac:dyDescent="0.25">
      <c r="A29" s="29" t="s">
        <v>23</v>
      </c>
      <c r="B29" s="30" t="s">
        <v>24</v>
      </c>
      <c r="C29" s="28">
        <f>44.2+6.3</f>
        <v>50.5</v>
      </c>
    </row>
    <row r="30" spans="1:3" s="4" customFormat="1" ht="152.85" customHeight="1" x14ac:dyDescent="0.25">
      <c r="A30" s="29" t="s">
        <v>25</v>
      </c>
      <c r="B30" s="30" t="s">
        <v>26</v>
      </c>
      <c r="C30" s="28">
        <v>10343.4</v>
      </c>
    </row>
    <row r="31" spans="1:3" s="4" customFormat="1" ht="153" customHeight="1" x14ac:dyDescent="0.25">
      <c r="A31" s="42" t="s">
        <v>27</v>
      </c>
      <c r="B31" s="30" t="s">
        <v>28</v>
      </c>
      <c r="C31" s="28">
        <v>-1214.2</v>
      </c>
    </row>
    <row r="32" spans="1:3" s="4" customFormat="1" x14ac:dyDescent="0.25">
      <c r="A32" s="26" t="s">
        <v>29</v>
      </c>
      <c r="B32" s="27" t="s">
        <v>30</v>
      </c>
      <c r="C32" s="28">
        <f>C33+C36+C38</f>
        <v>200442.3</v>
      </c>
    </row>
    <row r="33" spans="1:3" s="4" customFormat="1" ht="33.75" customHeight="1" x14ac:dyDescent="0.25">
      <c r="A33" s="37" t="s">
        <v>31</v>
      </c>
      <c r="B33" s="38" t="s">
        <v>32</v>
      </c>
      <c r="C33" s="33">
        <f>C34+C35</f>
        <v>196428.79999999999</v>
      </c>
    </row>
    <row r="34" spans="1:3" s="4" customFormat="1" ht="48.75" customHeight="1" x14ac:dyDescent="0.25">
      <c r="A34" s="29" t="s">
        <v>242</v>
      </c>
      <c r="B34" s="30" t="s">
        <v>33</v>
      </c>
      <c r="C34" s="28">
        <v>129847.3</v>
      </c>
    </row>
    <row r="35" spans="1:3" s="4" customFormat="1" ht="97.5" customHeight="1" x14ac:dyDescent="0.25">
      <c r="A35" s="29" t="s">
        <v>34</v>
      </c>
      <c r="B35" s="30" t="s">
        <v>35</v>
      </c>
      <c r="C35" s="28">
        <f>58134.5+8447</f>
        <v>66581.5</v>
      </c>
    </row>
    <row r="36" spans="1:3" s="4" customFormat="1" ht="33" x14ac:dyDescent="0.25">
      <c r="A36" s="31" t="s">
        <v>36</v>
      </c>
      <c r="B36" s="32" t="s">
        <v>37</v>
      </c>
      <c r="C36" s="33">
        <f>C37</f>
        <v>42.2</v>
      </c>
    </row>
    <row r="37" spans="1:3" s="4" customFormat="1" x14ac:dyDescent="0.25">
      <c r="A37" s="29" t="s">
        <v>36</v>
      </c>
      <c r="B37" s="30" t="s">
        <v>38</v>
      </c>
      <c r="C37" s="28">
        <v>42.2</v>
      </c>
    </row>
    <row r="38" spans="1:3" s="4" customFormat="1" ht="43.5" customHeight="1" x14ac:dyDescent="0.25">
      <c r="A38" s="31" t="s">
        <v>39</v>
      </c>
      <c r="B38" s="32" t="s">
        <v>40</v>
      </c>
      <c r="C38" s="33">
        <f>C39</f>
        <v>3971.3</v>
      </c>
    </row>
    <row r="39" spans="1:3" s="4" customFormat="1" ht="48.75" customHeight="1" x14ac:dyDescent="0.25">
      <c r="A39" s="29" t="s">
        <v>41</v>
      </c>
      <c r="B39" s="30" t="s">
        <v>42</v>
      </c>
      <c r="C39" s="28">
        <f>6234.3-2263</f>
        <v>3971.3</v>
      </c>
    </row>
    <row r="40" spans="1:3" s="4" customFormat="1" x14ac:dyDescent="0.25">
      <c r="A40" s="26" t="s">
        <v>43</v>
      </c>
      <c r="B40" s="27" t="s">
        <v>44</v>
      </c>
      <c r="C40" s="28">
        <f>C42+C46+C43</f>
        <v>120569.3</v>
      </c>
    </row>
    <row r="41" spans="1:3" s="4" customFormat="1" ht="33" x14ac:dyDescent="0.25">
      <c r="A41" s="31" t="s">
        <v>45</v>
      </c>
      <c r="B41" s="32" t="s">
        <v>46</v>
      </c>
      <c r="C41" s="33">
        <f>C42</f>
        <v>34507</v>
      </c>
    </row>
    <row r="42" spans="1:3" s="4" customFormat="1" ht="70.5" customHeight="1" x14ac:dyDescent="0.25">
      <c r="A42" s="29" t="s">
        <v>47</v>
      </c>
      <c r="B42" s="30" t="s">
        <v>48</v>
      </c>
      <c r="C42" s="28">
        <v>34507</v>
      </c>
    </row>
    <row r="43" spans="1:3" s="4" customFormat="1" ht="33" x14ac:dyDescent="0.25">
      <c r="A43" s="31" t="s">
        <v>49</v>
      </c>
      <c r="B43" s="32" t="s">
        <v>50</v>
      </c>
      <c r="C43" s="33">
        <f>C44+C45</f>
        <v>36005</v>
      </c>
    </row>
    <row r="44" spans="1:3" s="4" customFormat="1" x14ac:dyDescent="0.25">
      <c r="A44" s="29" t="s">
        <v>51</v>
      </c>
      <c r="B44" s="30" t="s">
        <v>52</v>
      </c>
      <c r="C44" s="28">
        <v>19531</v>
      </c>
    </row>
    <row r="45" spans="1:3" s="4" customFormat="1" x14ac:dyDescent="0.25">
      <c r="A45" s="29" t="s">
        <v>53</v>
      </c>
      <c r="B45" s="30" t="s">
        <v>54</v>
      </c>
      <c r="C45" s="28">
        <v>16474</v>
      </c>
    </row>
    <row r="46" spans="1:3" ht="33" x14ac:dyDescent="0.25">
      <c r="A46" s="37" t="s">
        <v>55</v>
      </c>
      <c r="B46" s="38" t="s">
        <v>56</v>
      </c>
      <c r="C46" s="33">
        <f>C47+C48</f>
        <v>50057.3</v>
      </c>
    </row>
    <row r="47" spans="1:3" ht="49.35" customHeight="1" x14ac:dyDescent="0.25">
      <c r="A47" s="29" t="s">
        <v>57</v>
      </c>
      <c r="B47" s="30" t="s">
        <v>58</v>
      </c>
      <c r="C47" s="28">
        <f>41773.3-2173</f>
        <v>39600.300000000003</v>
      </c>
    </row>
    <row r="48" spans="1:3" ht="58.7" customHeight="1" x14ac:dyDescent="0.25">
      <c r="A48" s="29" t="s">
        <v>59</v>
      </c>
      <c r="B48" s="30" t="s">
        <v>60</v>
      </c>
      <c r="C48" s="28">
        <f>8284+2173</f>
        <v>10457</v>
      </c>
    </row>
    <row r="49" spans="1:3" x14ac:dyDescent="0.25">
      <c r="A49" s="26" t="s">
        <v>61</v>
      </c>
      <c r="B49" s="27" t="s">
        <v>62</v>
      </c>
      <c r="C49" s="28">
        <f>C51+C52</f>
        <v>9414.7999999999993</v>
      </c>
    </row>
    <row r="50" spans="1:3" ht="49.5" x14ac:dyDescent="0.25">
      <c r="A50" s="37" t="s">
        <v>63</v>
      </c>
      <c r="B50" s="32" t="s">
        <v>64</v>
      </c>
      <c r="C50" s="33">
        <f>C51</f>
        <v>9399.7999999999993</v>
      </c>
    </row>
    <row r="51" spans="1:3" ht="63.2" customHeight="1" x14ac:dyDescent="0.25">
      <c r="A51" s="29" t="s">
        <v>65</v>
      </c>
      <c r="B51" s="30" t="s">
        <v>66</v>
      </c>
      <c r="C51" s="28">
        <f>8208+1191.8</f>
        <v>9399.7999999999993</v>
      </c>
    </row>
    <row r="52" spans="1:3" ht="58.7" customHeight="1" x14ac:dyDescent="0.25">
      <c r="A52" s="37" t="s">
        <v>67</v>
      </c>
      <c r="B52" s="38" t="s">
        <v>68</v>
      </c>
      <c r="C52" s="33">
        <f>C53+C54</f>
        <v>15</v>
      </c>
    </row>
    <row r="53" spans="1:3" ht="39.75" customHeight="1" x14ac:dyDescent="0.25">
      <c r="A53" s="29" t="s">
        <v>69</v>
      </c>
      <c r="B53" s="30" t="s">
        <v>70</v>
      </c>
      <c r="C53" s="28">
        <v>15</v>
      </c>
    </row>
    <row r="54" spans="1:3" ht="118.5" hidden="1" customHeight="1" x14ac:dyDescent="0.25">
      <c r="A54" s="29" t="s">
        <v>71</v>
      </c>
      <c r="B54" s="30" t="s">
        <v>72</v>
      </c>
      <c r="C54" s="28">
        <v>0</v>
      </c>
    </row>
    <row r="55" spans="1:3" s="19" customFormat="1" ht="19.5" customHeight="1" x14ac:dyDescent="0.25">
      <c r="A55" s="49" t="s">
        <v>73</v>
      </c>
      <c r="B55" s="50"/>
      <c r="C55" s="36">
        <f>C56+C70+C76+C82+C89+C114</f>
        <v>292667.30000000005</v>
      </c>
    </row>
    <row r="56" spans="1:3" s="19" customFormat="1" ht="49.5" x14ac:dyDescent="0.25">
      <c r="A56" s="26" t="s">
        <v>74</v>
      </c>
      <c r="B56" s="27" t="s">
        <v>75</v>
      </c>
      <c r="C56" s="28">
        <f>C59+C67+C57+C65</f>
        <v>188286.90000000002</v>
      </c>
    </row>
    <row r="57" spans="1:3" s="19" customFormat="1" ht="110.25" customHeight="1" x14ac:dyDescent="0.25">
      <c r="A57" s="37" t="s">
        <v>76</v>
      </c>
      <c r="B57" s="38" t="s">
        <v>77</v>
      </c>
      <c r="C57" s="33">
        <f>C58</f>
        <v>538</v>
      </c>
    </row>
    <row r="58" spans="1:3" s="19" customFormat="1" ht="67.7" customHeight="1" x14ac:dyDescent="0.25">
      <c r="A58" s="45" t="s">
        <v>230</v>
      </c>
      <c r="B58" s="27" t="s">
        <v>78</v>
      </c>
      <c r="C58" s="28">
        <f>275.8+262.2</f>
        <v>538</v>
      </c>
    </row>
    <row r="59" spans="1:3" ht="116.85" customHeight="1" x14ac:dyDescent="0.25">
      <c r="A59" s="37" t="s">
        <v>79</v>
      </c>
      <c r="B59" s="38" t="s">
        <v>80</v>
      </c>
      <c r="C59" s="33">
        <f>C60+C61+C62+C63+C64</f>
        <v>174022.00000000003</v>
      </c>
    </row>
    <row r="60" spans="1:3" ht="112.7" customHeight="1" x14ac:dyDescent="0.25">
      <c r="A60" s="29" t="s">
        <v>81</v>
      </c>
      <c r="B60" s="30" t="s">
        <v>82</v>
      </c>
      <c r="C60" s="28">
        <v>113630</v>
      </c>
    </row>
    <row r="61" spans="1:3" ht="106.5" customHeight="1" x14ac:dyDescent="0.25">
      <c r="A61" s="29" t="s">
        <v>83</v>
      </c>
      <c r="B61" s="30" t="s">
        <v>84</v>
      </c>
      <c r="C61" s="28">
        <f>28962.8+7034.7</f>
        <v>35997.5</v>
      </c>
    </row>
    <row r="62" spans="1:3" s="4" customFormat="1" ht="60.75" customHeight="1" x14ac:dyDescent="0.25">
      <c r="A62" s="29" t="s">
        <v>85</v>
      </c>
      <c r="B62" s="30" t="s">
        <v>86</v>
      </c>
      <c r="C62" s="28">
        <v>24393.7</v>
      </c>
    </row>
    <row r="63" spans="1:3" s="4" customFormat="1" ht="161.25" customHeight="1" x14ac:dyDescent="0.25">
      <c r="A63" s="29" t="s">
        <v>87</v>
      </c>
      <c r="B63" s="30" t="s">
        <v>88</v>
      </c>
      <c r="C63" s="28">
        <v>0.7</v>
      </c>
    </row>
    <row r="64" spans="1:3" s="4" customFormat="1" ht="129.6" customHeight="1" x14ac:dyDescent="0.25">
      <c r="A64" s="29" t="s">
        <v>89</v>
      </c>
      <c r="B64" s="30" t="s">
        <v>90</v>
      </c>
      <c r="C64" s="28">
        <v>0.1</v>
      </c>
    </row>
    <row r="65" spans="1:3" s="4" customFormat="1" ht="36.4" customHeight="1" x14ac:dyDescent="0.25">
      <c r="A65" s="31" t="s">
        <v>91</v>
      </c>
      <c r="B65" s="32" t="s">
        <v>92</v>
      </c>
      <c r="C65" s="33">
        <f>C66</f>
        <v>299</v>
      </c>
    </row>
    <row r="66" spans="1:3" s="4" customFormat="1" ht="78.400000000000006" customHeight="1" x14ac:dyDescent="0.25">
      <c r="A66" s="29" t="s">
        <v>93</v>
      </c>
      <c r="B66" s="30" t="s">
        <v>94</v>
      </c>
      <c r="C66" s="28">
        <v>299</v>
      </c>
    </row>
    <row r="67" spans="1:3" s="4" customFormat="1" ht="126" customHeight="1" x14ac:dyDescent="0.25">
      <c r="A67" s="31" t="s">
        <v>95</v>
      </c>
      <c r="B67" s="32" t="s">
        <v>96</v>
      </c>
      <c r="C67" s="33">
        <f>C68+C69</f>
        <v>13427.9</v>
      </c>
    </row>
    <row r="68" spans="1:3" s="4" customFormat="1" ht="114.75" customHeight="1" x14ac:dyDescent="0.25">
      <c r="A68" s="29" t="s">
        <v>97</v>
      </c>
      <c r="B68" s="30" t="s">
        <v>98</v>
      </c>
      <c r="C68" s="28">
        <f>11675.2+1541.9</f>
        <v>13217.1</v>
      </c>
    </row>
    <row r="69" spans="1:3" s="4" customFormat="1" ht="144.75" customHeight="1" x14ac:dyDescent="0.25">
      <c r="A69" s="29" t="s">
        <v>231</v>
      </c>
      <c r="B69" s="30" t="s">
        <v>99</v>
      </c>
      <c r="C69" s="28">
        <f>168.7+42.1</f>
        <v>210.79999999999998</v>
      </c>
    </row>
    <row r="70" spans="1:3" s="4" customFormat="1" ht="33" x14ac:dyDescent="0.25">
      <c r="A70" s="26" t="s">
        <v>100</v>
      </c>
      <c r="B70" s="27" t="s">
        <v>101</v>
      </c>
      <c r="C70" s="28">
        <f>C71</f>
        <v>3375.1</v>
      </c>
    </row>
    <row r="71" spans="1:3" s="4" customFormat="1" ht="33" x14ac:dyDescent="0.25">
      <c r="A71" s="37" t="s">
        <v>102</v>
      </c>
      <c r="B71" s="32" t="s">
        <v>103</v>
      </c>
      <c r="C71" s="33">
        <f>C72+C73+C74+C75</f>
        <v>3375.1</v>
      </c>
    </row>
    <row r="72" spans="1:3" s="4" customFormat="1" ht="33" x14ac:dyDescent="0.25">
      <c r="A72" s="29" t="s">
        <v>104</v>
      </c>
      <c r="B72" s="30" t="s">
        <v>105</v>
      </c>
      <c r="C72" s="28">
        <v>568.1</v>
      </c>
    </row>
    <row r="73" spans="1:3" s="4" customFormat="1" ht="36" customHeight="1" x14ac:dyDescent="0.25">
      <c r="A73" s="29" t="s">
        <v>106</v>
      </c>
      <c r="B73" s="30" t="s">
        <v>107</v>
      </c>
      <c r="C73" s="28">
        <v>0.4</v>
      </c>
    </row>
    <row r="74" spans="1:3" s="4" customFormat="1" ht="22.9" customHeight="1" x14ac:dyDescent="0.25">
      <c r="A74" s="29" t="s">
        <v>108</v>
      </c>
      <c r="B74" s="30" t="s">
        <v>109</v>
      </c>
      <c r="C74" s="28">
        <v>640.4</v>
      </c>
    </row>
    <row r="75" spans="1:3" s="4" customFormat="1" ht="27.6" customHeight="1" x14ac:dyDescent="0.25">
      <c r="A75" s="29" t="s">
        <v>110</v>
      </c>
      <c r="B75" s="30" t="s">
        <v>111</v>
      </c>
      <c r="C75" s="28">
        <v>2166.1999999999998</v>
      </c>
    </row>
    <row r="76" spans="1:3" s="4" customFormat="1" ht="36.75" customHeight="1" x14ac:dyDescent="0.25">
      <c r="A76" s="26" t="s">
        <v>112</v>
      </c>
      <c r="B76" s="27" t="s">
        <v>113</v>
      </c>
      <c r="C76" s="28">
        <f>C77+C79</f>
        <v>6751.7</v>
      </c>
    </row>
    <row r="77" spans="1:3" s="4" customFormat="1" ht="19.5" customHeight="1" x14ac:dyDescent="0.25">
      <c r="A77" s="37" t="s">
        <v>114</v>
      </c>
      <c r="B77" s="32" t="s">
        <v>115</v>
      </c>
      <c r="C77" s="33">
        <f>C78</f>
        <v>324</v>
      </c>
    </row>
    <row r="78" spans="1:3" s="4" customFormat="1" ht="33.75" customHeight="1" x14ac:dyDescent="0.25">
      <c r="A78" s="29" t="s">
        <v>116</v>
      </c>
      <c r="B78" s="30" t="s">
        <v>117</v>
      </c>
      <c r="C78" s="28">
        <v>324</v>
      </c>
    </row>
    <row r="79" spans="1:3" s="4" customFormat="1" ht="33.75" customHeight="1" x14ac:dyDescent="0.25">
      <c r="A79" s="31" t="s">
        <v>265</v>
      </c>
      <c r="B79" s="32" t="s">
        <v>266</v>
      </c>
      <c r="C79" s="33">
        <f>C81+C80</f>
        <v>6427.7</v>
      </c>
    </row>
    <row r="80" spans="1:3" s="4" customFormat="1" ht="70.349999999999994" customHeight="1" x14ac:dyDescent="0.25">
      <c r="A80" s="29" t="s">
        <v>270</v>
      </c>
      <c r="B80" s="30" t="s">
        <v>269</v>
      </c>
      <c r="C80" s="33">
        <v>66.400000000000006</v>
      </c>
    </row>
    <row r="81" spans="1:4" s="4" customFormat="1" ht="33.75" customHeight="1" x14ac:dyDescent="0.25">
      <c r="A81" s="29" t="s">
        <v>267</v>
      </c>
      <c r="B81" s="30" t="s">
        <v>268</v>
      </c>
      <c r="C81" s="28">
        <v>6361.3</v>
      </c>
    </row>
    <row r="82" spans="1:4" s="4" customFormat="1" ht="35.450000000000003" customHeight="1" x14ac:dyDescent="0.25">
      <c r="A82" s="26" t="s">
        <v>118</v>
      </c>
      <c r="B82" s="27" t="s">
        <v>119</v>
      </c>
      <c r="C82" s="28">
        <f>C83+C85+C87</f>
        <v>79237.399999999994</v>
      </c>
    </row>
    <row r="83" spans="1:4" s="4" customFormat="1" ht="33" x14ac:dyDescent="0.25">
      <c r="A83" s="31" t="s">
        <v>120</v>
      </c>
      <c r="B83" s="32" t="s">
        <v>121</v>
      </c>
      <c r="C83" s="33">
        <f>C84</f>
        <v>47951.1</v>
      </c>
    </row>
    <row r="84" spans="1:4" s="4" customFormat="1" ht="39" customHeight="1" x14ac:dyDescent="0.25">
      <c r="A84" s="29" t="s">
        <v>122</v>
      </c>
      <c r="B84" s="30" t="s">
        <v>123</v>
      </c>
      <c r="C84" s="28">
        <v>47951.1</v>
      </c>
    </row>
    <row r="85" spans="1:4" s="4" customFormat="1" ht="105" customHeight="1" x14ac:dyDescent="0.25">
      <c r="A85" s="31" t="s">
        <v>124</v>
      </c>
      <c r="B85" s="32" t="s">
        <v>251</v>
      </c>
      <c r="C85" s="33">
        <f>C86</f>
        <v>19420.8</v>
      </c>
    </row>
    <row r="86" spans="1:4" s="4" customFormat="1" ht="120" customHeight="1" x14ac:dyDescent="0.25">
      <c r="A86" s="29" t="s">
        <v>125</v>
      </c>
      <c r="B86" s="30" t="s">
        <v>126</v>
      </c>
      <c r="C86" s="28">
        <f>9420.4+10000.4</f>
        <v>19420.8</v>
      </c>
    </row>
    <row r="87" spans="1:4" s="4" customFormat="1" ht="54.95" customHeight="1" x14ac:dyDescent="0.25">
      <c r="A87" s="31" t="s">
        <v>127</v>
      </c>
      <c r="B87" s="32" t="s">
        <v>128</v>
      </c>
      <c r="C87" s="33">
        <f>C88</f>
        <v>11865.5</v>
      </c>
    </row>
    <row r="88" spans="1:4" s="4" customFormat="1" ht="69.75" customHeight="1" x14ac:dyDescent="0.25">
      <c r="A88" s="29" t="s">
        <v>129</v>
      </c>
      <c r="B88" s="30" t="s">
        <v>130</v>
      </c>
      <c r="C88" s="28">
        <f>7225.5+4640</f>
        <v>11865.5</v>
      </c>
    </row>
    <row r="89" spans="1:4" s="4" customFormat="1" ht="24.75" customHeight="1" x14ac:dyDescent="0.25">
      <c r="A89" s="26" t="s">
        <v>131</v>
      </c>
      <c r="B89" s="27" t="s">
        <v>132</v>
      </c>
      <c r="C89" s="28">
        <f>C90+C105+C107+C110+C112</f>
        <v>13468.8</v>
      </c>
    </row>
    <row r="90" spans="1:4" s="4" customFormat="1" ht="57.75" customHeight="1" x14ac:dyDescent="0.25">
      <c r="A90" s="37" t="s">
        <v>133</v>
      </c>
      <c r="B90" s="32" t="s">
        <v>134</v>
      </c>
      <c r="C90" s="33">
        <f>C91+C92+C93+C94+C95+C96+C97+C98+C99+C100+C101+C102+C103+C104</f>
        <v>4078.5999999999995</v>
      </c>
    </row>
    <row r="91" spans="1:4" s="4" customFormat="1" ht="84" customHeight="1" x14ac:dyDescent="0.25">
      <c r="A91" s="26" t="s">
        <v>135</v>
      </c>
      <c r="B91" s="30" t="s">
        <v>136</v>
      </c>
      <c r="C91" s="28">
        <v>65.3</v>
      </c>
      <c r="D91" s="25"/>
    </row>
    <row r="92" spans="1:4" s="4" customFormat="1" ht="123" customHeight="1" x14ac:dyDescent="0.25">
      <c r="A92" s="26" t="s">
        <v>137</v>
      </c>
      <c r="B92" s="30" t="s">
        <v>138</v>
      </c>
      <c r="C92" s="28">
        <v>377.7</v>
      </c>
    </row>
    <row r="93" spans="1:4" s="4" customFormat="1" ht="81.95" customHeight="1" x14ac:dyDescent="0.25">
      <c r="A93" s="26" t="s">
        <v>139</v>
      </c>
      <c r="B93" s="30" t="s">
        <v>140</v>
      </c>
      <c r="C93" s="28">
        <v>50.3</v>
      </c>
    </row>
    <row r="94" spans="1:4" s="4" customFormat="1" ht="89.45" customHeight="1" x14ac:dyDescent="0.25">
      <c r="A94" s="26" t="s">
        <v>141</v>
      </c>
      <c r="B94" s="30" t="s">
        <v>142</v>
      </c>
      <c r="C94" s="28">
        <v>34.5</v>
      </c>
    </row>
    <row r="95" spans="1:4" s="4" customFormat="1" ht="95.25" customHeight="1" x14ac:dyDescent="0.25">
      <c r="A95" s="26" t="s">
        <v>143</v>
      </c>
      <c r="B95" s="30" t="s">
        <v>144</v>
      </c>
      <c r="C95" s="28">
        <v>196</v>
      </c>
    </row>
    <row r="96" spans="1:4" s="4" customFormat="1" ht="131.25" customHeight="1" x14ac:dyDescent="0.25">
      <c r="A96" s="26" t="s">
        <v>229</v>
      </c>
      <c r="B96" s="30" t="s">
        <v>228</v>
      </c>
      <c r="C96" s="28">
        <v>0.8</v>
      </c>
    </row>
    <row r="97" spans="1:5" s="4" customFormat="1" ht="116.45" customHeight="1" x14ac:dyDescent="0.25">
      <c r="A97" s="26" t="s">
        <v>145</v>
      </c>
      <c r="B97" s="30" t="s">
        <v>146</v>
      </c>
      <c r="C97" s="28">
        <v>226.6</v>
      </c>
    </row>
    <row r="98" spans="1:5" s="4" customFormat="1" ht="105.75" customHeight="1" x14ac:dyDescent="0.25">
      <c r="A98" s="26" t="s">
        <v>147</v>
      </c>
      <c r="B98" s="30" t="s">
        <v>148</v>
      </c>
      <c r="C98" s="28">
        <v>126.9</v>
      </c>
    </row>
    <row r="99" spans="1:5" s="4" customFormat="1" ht="94.15" customHeight="1" x14ac:dyDescent="0.25">
      <c r="A99" s="26" t="s">
        <v>278</v>
      </c>
      <c r="B99" s="30" t="s">
        <v>271</v>
      </c>
      <c r="C99" s="28">
        <v>1</v>
      </c>
    </row>
    <row r="100" spans="1:5" s="4" customFormat="1" ht="90.4" customHeight="1" x14ac:dyDescent="0.25">
      <c r="A100" s="26" t="s">
        <v>232</v>
      </c>
      <c r="B100" s="30" t="s">
        <v>149</v>
      </c>
      <c r="C100" s="28">
        <v>10.5</v>
      </c>
    </row>
    <row r="101" spans="1:5" s="4" customFormat="1" ht="149.1" customHeight="1" x14ac:dyDescent="0.25">
      <c r="A101" s="26" t="s">
        <v>243</v>
      </c>
      <c r="B101" s="30" t="s">
        <v>150</v>
      </c>
      <c r="C101" s="28">
        <v>5</v>
      </c>
    </row>
    <row r="102" spans="1:5" s="4" customFormat="1" ht="97.5" customHeight="1" x14ac:dyDescent="0.25">
      <c r="A102" s="26" t="s">
        <v>151</v>
      </c>
      <c r="B102" s="30" t="s">
        <v>152</v>
      </c>
      <c r="C102" s="28">
        <v>334.3</v>
      </c>
    </row>
    <row r="103" spans="1:5" s="4" customFormat="1" ht="99.2" customHeight="1" x14ac:dyDescent="0.25">
      <c r="A103" s="26" t="s">
        <v>153</v>
      </c>
      <c r="B103" s="30" t="s">
        <v>154</v>
      </c>
      <c r="C103" s="28">
        <v>2095.6999999999998</v>
      </c>
    </row>
    <row r="104" spans="1:5" s="4" customFormat="1" ht="177.75" customHeight="1" x14ac:dyDescent="0.25">
      <c r="A104" s="43" t="s">
        <v>223</v>
      </c>
      <c r="B104" s="44" t="s">
        <v>224</v>
      </c>
      <c r="C104" s="28">
        <v>554</v>
      </c>
    </row>
    <row r="105" spans="1:5" s="4" customFormat="1" ht="63.75" customHeight="1" x14ac:dyDescent="0.25">
      <c r="A105" s="37" t="s">
        <v>155</v>
      </c>
      <c r="B105" s="32" t="s">
        <v>156</v>
      </c>
      <c r="C105" s="33">
        <f>C106</f>
        <v>379.2</v>
      </c>
    </row>
    <row r="106" spans="1:5" s="4" customFormat="1" ht="88.5" customHeight="1" x14ac:dyDescent="0.25">
      <c r="A106" s="26" t="s">
        <v>157</v>
      </c>
      <c r="B106" s="30" t="s">
        <v>158</v>
      </c>
      <c r="C106" s="28">
        <v>379.2</v>
      </c>
    </row>
    <row r="107" spans="1:5" s="4" customFormat="1" ht="160.69999999999999" customHeight="1" x14ac:dyDescent="0.25">
      <c r="A107" s="31" t="s">
        <v>159</v>
      </c>
      <c r="B107" s="32" t="s">
        <v>252</v>
      </c>
      <c r="C107" s="33">
        <f>C108+C109</f>
        <v>1003.4000000000001</v>
      </c>
    </row>
    <row r="108" spans="1:5" s="4" customFormat="1" ht="105.75" customHeight="1" x14ac:dyDescent="0.25">
      <c r="A108" s="29" t="s">
        <v>160</v>
      </c>
      <c r="B108" s="30" t="s">
        <v>161</v>
      </c>
      <c r="C108" s="28">
        <v>488.8</v>
      </c>
    </row>
    <row r="109" spans="1:5" s="4" customFormat="1" ht="106.5" customHeight="1" x14ac:dyDescent="0.25">
      <c r="A109" s="29" t="s">
        <v>162</v>
      </c>
      <c r="B109" s="30" t="s">
        <v>163</v>
      </c>
      <c r="C109" s="28">
        <f>511+33.7-30.1</f>
        <v>514.6</v>
      </c>
    </row>
    <row r="110" spans="1:5" s="4" customFormat="1" ht="42" customHeight="1" x14ac:dyDescent="0.25">
      <c r="A110" s="31" t="s">
        <v>164</v>
      </c>
      <c r="B110" s="32" t="s">
        <v>165</v>
      </c>
      <c r="C110" s="33">
        <f>C111</f>
        <v>96.7</v>
      </c>
    </row>
    <row r="111" spans="1:5" s="4" customFormat="1" ht="108" customHeight="1" x14ac:dyDescent="0.25">
      <c r="A111" s="29" t="s">
        <v>259</v>
      </c>
      <c r="B111" s="30" t="s">
        <v>264</v>
      </c>
      <c r="C111" s="28">
        <f>44.1+52.6</f>
        <v>96.7</v>
      </c>
      <c r="E111" s="41"/>
    </row>
    <row r="112" spans="1:5" s="4" customFormat="1" ht="30.75" customHeight="1" x14ac:dyDescent="0.25">
      <c r="A112" s="31" t="s">
        <v>166</v>
      </c>
      <c r="B112" s="32" t="s">
        <v>167</v>
      </c>
      <c r="C112" s="33">
        <f>C113</f>
        <v>7910.9000000000005</v>
      </c>
    </row>
    <row r="113" spans="1:3" s="4" customFormat="1" ht="103.7" customHeight="1" x14ac:dyDescent="0.25">
      <c r="A113" s="29" t="s">
        <v>168</v>
      </c>
      <c r="B113" s="30" t="s">
        <v>169</v>
      </c>
      <c r="C113" s="28">
        <f>15484.6-7573.7</f>
        <v>7910.9000000000005</v>
      </c>
    </row>
    <row r="114" spans="1:3" s="4" customFormat="1" x14ac:dyDescent="0.25">
      <c r="A114" s="26" t="s">
        <v>170</v>
      </c>
      <c r="B114" s="27" t="s">
        <v>171</v>
      </c>
      <c r="C114" s="28">
        <f>C115+C117</f>
        <v>1547.4</v>
      </c>
    </row>
    <row r="115" spans="1:3" ht="33" x14ac:dyDescent="0.25">
      <c r="A115" s="31" t="s">
        <v>172</v>
      </c>
      <c r="B115" s="32" t="s">
        <v>173</v>
      </c>
      <c r="C115" s="33">
        <f>C116</f>
        <v>353.4</v>
      </c>
    </row>
    <row r="116" spans="1:3" ht="36.75" customHeight="1" x14ac:dyDescent="0.25">
      <c r="A116" s="29" t="s">
        <v>174</v>
      </c>
      <c r="B116" s="30" t="s">
        <v>175</v>
      </c>
      <c r="C116" s="28">
        <v>353.4</v>
      </c>
    </row>
    <row r="117" spans="1:3" ht="25.5" customHeight="1" x14ac:dyDescent="0.25">
      <c r="A117" s="31" t="s">
        <v>255</v>
      </c>
      <c r="B117" s="32" t="s">
        <v>225</v>
      </c>
      <c r="C117" s="33">
        <f>C118</f>
        <v>1194</v>
      </c>
    </row>
    <row r="118" spans="1:3" ht="36.75" customHeight="1" x14ac:dyDescent="0.25">
      <c r="A118" s="29" t="s">
        <v>176</v>
      </c>
      <c r="B118" s="30" t="s">
        <v>226</v>
      </c>
      <c r="C118" s="28">
        <f>490.1+703.9</f>
        <v>1194</v>
      </c>
    </row>
    <row r="119" spans="1:3" s="19" customFormat="1" ht="19.5" customHeight="1" x14ac:dyDescent="0.25">
      <c r="A119" s="34" t="s">
        <v>177</v>
      </c>
      <c r="B119" s="35" t="s">
        <v>178</v>
      </c>
      <c r="C119" s="36">
        <f>C120+C149+C146+C145+C147+C148</f>
        <v>5243950.6000000006</v>
      </c>
    </row>
    <row r="120" spans="1:3" ht="49.5" x14ac:dyDescent="0.25">
      <c r="A120" s="26" t="s">
        <v>179</v>
      </c>
      <c r="B120" s="27" t="s">
        <v>180</v>
      </c>
      <c r="C120" s="28">
        <f>C125+C136+C142+C121</f>
        <v>4661864.7</v>
      </c>
    </row>
    <row r="121" spans="1:3" ht="46.5" customHeight="1" x14ac:dyDescent="0.25">
      <c r="A121" s="37" t="s">
        <v>181</v>
      </c>
      <c r="B121" s="38" t="s">
        <v>182</v>
      </c>
      <c r="C121" s="33">
        <f>C122+C123+C124</f>
        <v>503890.2</v>
      </c>
    </row>
    <row r="122" spans="1:3" ht="56.1" customHeight="1" x14ac:dyDescent="0.25">
      <c r="A122" s="29" t="s">
        <v>183</v>
      </c>
      <c r="B122" s="30" t="s">
        <v>184</v>
      </c>
      <c r="C122" s="28">
        <v>301747.40000000002</v>
      </c>
    </row>
    <row r="123" spans="1:3" ht="44.45" customHeight="1" x14ac:dyDescent="0.25">
      <c r="A123" s="29" t="s">
        <v>185</v>
      </c>
      <c r="B123" s="30" t="s">
        <v>186</v>
      </c>
      <c r="C123" s="28">
        <v>160886.70000000001</v>
      </c>
    </row>
    <row r="124" spans="1:3" ht="32.65" customHeight="1" x14ac:dyDescent="0.25">
      <c r="A124" s="29" t="s">
        <v>261</v>
      </c>
      <c r="B124" s="30" t="s">
        <v>260</v>
      </c>
      <c r="C124" s="28">
        <v>41256.1</v>
      </c>
    </row>
    <row r="125" spans="1:3" ht="51.75" customHeight="1" x14ac:dyDescent="0.25">
      <c r="A125" s="37" t="s">
        <v>187</v>
      </c>
      <c r="B125" s="32" t="s">
        <v>188</v>
      </c>
      <c r="C125" s="33">
        <f>C130+C131+C132+C134+C135+C126+C133+C129+C127+C128</f>
        <v>1858240.2000000002</v>
      </c>
    </row>
    <row r="126" spans="1:3" ht="84.75" customHeight="1" x14ac:dyDescent="0.25">
      <c r="A126" s="26" t="s">
        <v>254</v>
      </c>
      <c r="B126" s="30" t="s">
        <v>244</v>
      </c>
      <c r="C126" s="28">
        <v>99239.8</v>
      </c>
    </row>
    <row r="127" spans="1:3" ht="60.75" customHeight="1" x14ac:dyDescent="0.25">
      <c r="A127" s="26" t="s">
        <v>219</v>
      </c>
      <c r="B127" s="30" t="s">
        <v>218</v>
      </c>
      <c r="C127" s="28">
        <f>405189.4</f>
        <v>405189.4</v>
      </c>
    </row>
    <row r="128" spans="1:3" ht="87.75" customHeight="1" x14ac:dyDescent="0.25">
      <c r="A128" s="26" t="s">
        <v>245</v>
      </c>
      <c r="B128" s="30" t="s">
        <v>246</v>
      </c>
      <c r="C128" s="28">
        <v>23046</v>
      </c>
    </row>
    <row r="129" spans="1:3" ht="108.75" customHeight="1" x14ac:dyDescent="0.25">
      <c r="A129" s="26" t="s">
        <v>234</v>
      </c>
      <c r="B129" s="30" t="s">
        <v>233</v>
      </c>
      <c r="C129" s="53">
        <v>1183.5</v>
      </c>
    </row>
    <row r="130" spans="1:3" ht="95.1" customHeight="1" x14ac:dyDescent="0.25">
      <c r="A130" s="29" t="s">
        <v>189</v>
      </c>
      <c r="B130" s="30" t="s">
        <v>190</v>
      </c>
      <c r="C130" s="28">
        <v>46856.7</v>
      </c>
    </row>
    <row r="131" spans="1:3" ht="53.25" customHeight="1" x14ac:dyDescent="0.25">
      <c r="A131" s="29" t="s">
        <v>191</v>
      </c>
      <c r="B131" s="30" t="s">
        <v>192</v>
      </c>
      <c r="C131" s="28">
        <v>5419.9</v>
      </c>
    </row>
    <row r="132" spans="1:3" ht="43.15" customHeight="1" x14ac:dyDescent="0.25">
      <c r="A132" s="29" t="s">
        <v>193</v>
      </c>
      <c r="B132" s="30" t="s">
        <v>220</v>
      </c>
      <c r="C132" s="28">
        <v>255.2</v>
      </c>
    </row>
    <row r="133" spans="1:3" ht="73.5" customHeight="1" x14ac:dyDescent="0.25">
      <c r="A133" s="29" t="s">
        <v>227</v>
      </c>
      <c r="B133" s="30" t="s">
        <v>222</v>
      </c>
      <c r="C133" s="28">
        <v>349830.3</v>
      </c>
    </row>
    <row r="134" spans="1:3" ht="49.5" x14ac:dyDescent="0.25">
      <c r="A134" s="29" t="s">
        <v>194</v>
      </c>
      <c r="B134" s="30" t="s">
        <v>195</v>
      </c>
      <c r="C134" s="28">
        <f>8095.2+5175.6</f>
        <v>13270.8</v>
      </c>
    </row>
    <row r="135" spans="1:3" x14ac:dyDescent="0.25">
      <c r="A135" s="29" t="s">
        <v>196</v>
      </c>
      <c r="B135" s="30" t="s">
        <v>197</v>
      </c>
      <c r="C135" s="28">
        <v>913948.6</v>
      </c>
    </row>
    <row r="136" spans="1:3" ht="33" x14ac:dyDescent="0.25">
      <c r="A136" s="37" t="s">
        <v>198</v>
      </c>
      <c r="B136" s="38" t="s">
        <v>199</v>
      </c>
      <c r="C136" s="33">
        <f>C137+C138+C139+C140+C141</f>
        <v>2241068.6</v>
      </c>
    </row>
    <row r="137" spans="1:3" ht="59.25" customHeight="1" x14ac:dyDescent="0.25">
      <c r="A137" s="29" t="s">
        <v>200</v>
      </c>
      <c r="B137" s="30" t="s">
        <v>201</v>
      </c>
      <c r="C137" s="28">
        <v>2187499.5</v>
      </c>
    </row>
    <row r="138" spans="1:3" ht="108.75" customHeight="1" x14ac:dyDescent="0.25">
      <c r="A138" s="29" t="s">
        <v>202</v>
      </c>
      <c r="B138" s="30" t="s">
        <v>203</v>
      </c>
      <c r="C138" s="28">
        <v>43258</v>
      </c>
    </row>
    <row r="139" spans="1:3" ht="95.25" customHeight="1" x14ac:dyDescent="0.25">
      <c r="A139" s="39" t="s">
        <v>204</v>
      </c>
      <c r="B139" s="30" t="s">
        <v>205</v>
      </c>
      <c r="C139" s="28">
        <v>7.1</v>
      </c>
    </row>
    <row r="140" spans="1:3" ht="90" customHeight="1" x14ac:dyDescent="0.25">
      <c r="A140" s="29" t="s">
        <v>206</v>
      </c>
      <c r="B140" s="30" t="s">
        <v>207</v>
      </c>
      <c r="C140" s="28">
        <v>1867.2</v>
      </c>
    </row>
    <row r="141" spans="1:3" ht="49.5" x14ac:dyDescent="0.25">
      <c r="A141" s="29" t="s">
        <v>208</v>
      </c>
      <c r="B141" s="30" t="s">
        <v>209</v>
      </c>
      <c r="C141" s="28">
        <v>8436.7999999999993</v>
      </c>
    </row>
    <row r="142" spans="1:3" s="19" customFormat="1" ht="33" x14ac:dyDescent="0.25">
      <c r="A142" s="37" t="s">
        <v>210</v>
      </c>
      <c r="B142" s="38" t="s">
        <v>211</v>
      </c>
      <c r="C142" s="33">
        <f>C143+C144</f>
        <v>58665.7</v>
      </c>
    </row>
    <row r="143" spans="1:3" s="19" customFormat="1" ht="168" customHeight="1" x14ac:dyDescent="0.25">
      <c r="A143" s="26" t="s">
        <v>253</v>
      </c>
      <c r="B143" s="30" t="s">
        <v>212</v>
      </c>
      <c r="C143" s="28">
        <v>48455.4</v>
      </c>
    </row>
    <row r="144" spans="1:3" ht="41.25" customHeight="1" x14ac:dyDescent="0.25">
      <c r="A144" s="29" t="s">
        <v>213</v>
      </c>
      <c r="B144" s="30" t="s">
        <v>214</v>
      </c>
      <c r="C144" s="28">
        <v>10210.299999999999</v>
      </c>
    </row>
    <row r="145" spans="1:3" ht="53.45" customHeight="1" x14ac:dyDescent="0.25">
      <c r="A145" s="29" t="s">
        <v>247</v>
      </c>
      <c r="B145" s="30" t="s">
        <v>248</v>
      </c>
      <c r="C145" s="28">
        <v>1751.8</v>
      </c>
    </row>
    <row r="146" spans="1:3" ht="57" customHeight="1" x14ac:dyDescent="0.25">
      <c r="A146" s="29" t="s">
        <v>239</v>
      </c>
      <c r="B146" s="30" t="s">
        <v>240</v>
      </c>
      <c r="C146" s="28">
        <v>373384.7</v>
      </c>
    </row>
    <row r="147" spans="1:3" ht="107.45" customHeight="1" x14ac:dyDescent="0.25">
      <c r="A147" s="29" t="s">
        <v>249</v>
      </c>
      <c r="B147" s="30" t="s">
        <v>250</v>
      </c>
      <c r="C147" s="28">
        <v>224408</v>
      </c>
    </row>
    <row r="148" spans="1:3" ht="60.95" customHeight="1" x14ac:dyDescent="0.25">
      <c r="A148" s="29" t="s">
        <v>263</v>
      </c>
      <c r="B148" s="40" t="s">
        <v>262</v>
      </c>
      <c r="C148" s="28">
        <v>144.9</v>
      </c>
    </row>
    <row r="149" spans="1:3" ht="66" customHeight="1" x14ac:dyDescent="0.25">
      <c r="A149" s="29" t="s">
        <v>235</v>
      </c>
      <c r="B149" s="40" t="s">
        <v>236</v>
      </c>
      <c r="C149" s="28">
        <f>C150</f>
        <v>-17603.5</v>
      </c>
    </row>
    <row r="150" spans="1:3" ht="75" customHeight="1" x14ac:dyDescent="0.25">
      <c r="A150" s="29" t="s">
        <v>237</v>
      </c>
      <c r="B150" s="40" t="s">
        <v>238</v>
      </c>
      <c r="C150" s="28">
        <v>-17603.5</v>
      </c>
    </row>
    <row r="151" spans="1:3" s="19" customFormat="1" x14ac:dyDescent="0.25">
      <c r="A151" s="51" t="s">
        <v>215</v>
      </c>
      <c r="B151" s="52"/>
      <c r="C151" s="36">
        <f>C16+C119</f>
        <v>7922492.5999999996</v>
      </c>
    </row>
  </sheetData>
  <mergeCells count="4">
    <mergeCell ref="A12:C12"/>
    <mergeCell ref="A17:B17"/>
    <mergeCell ref="A55:B55"/>
    <mergeCell ref="A151:B151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Крыловская Ираида Александровна</cp:lastModifiedBy>
  <cp:lastPrinted>2023-12-19T07:53:04Z</cp:lastPrinted>
  <dcterms:created xsi:type="dcterms:W3CDTF">2021-10-23T07:51:41Z</dcterms:created>
  <dcterms:modified xsi:type="dcterms:W3CDTF">2023-12-19T10:19:56Z</dcterms:modified>
</cp:coreProperties>
</file>