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КФ\FinR\ДУМА\2023\Июнь\Уточнение\Проект решения\"/>
    </mc:Choice>
  </mc:AlternateContent>
  <bookViews>
    <workbookView xWindow="0" yWindow="0" windowWidth="28800" windowHeight="12300"/>
  </bookViews>
  <sheets>
    <sheet name="2024-2025" sheetId="1" r:id="rId1"/>
  </sheets>
  <definedNames>
    <definedName name="_xlnm.Print_Titles" localSheetId="0">'2024-2025'!$15:$15</definedName>
    <definedName name="_xlnm.Print_Area" localSheetId="0">'2024-2025'!$A$1:$D$140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0" i="1" l="1"/>
  <c r="C120" i="1"/>
  <c r="D129" i="1"/>
  <c r="C129" i="1"/>
  <c r="D105" i="1" l="1"/>
  <c r="C105" i="1"/>
  <c r="C128" i="1" l="1"/>
  <c r="D126" i="1"/>
  <c r="D131" i="1"/>
  <c r="C131" i="1"/>
  <c r="C20" i="1" l="1"/>
  <c r="D89" i="1" l="1"/>
  <c r="C89" i="1"/>
  <c r="D88" i="1"/>
  <c r="C88" i="1"/>
  <c r="D24" i="1" l="1"/>
  <c r="D20" i="1"/>
  <c r="D130" i="1" l="1"/>
  <c r="C130" i="1"/>
  <c r="C117" i="1" l="1"/>
  <c r="C69" i="1"/>
  <c r="D99" i="1" l="1"/>
  <c r="C99" i="1"/>
  <c r="D97" i="1"/>
  <c r="C97" i="1"/>
  <c r="C65" i="1"/>
  <c r="C85" i="1" l="1"/>
  <c r="D85" i="1"/>
  <c r="D117" i="1"/>
  <c r="D19" i="1" l="1"/>
  <c r="C19" i="1"/>
  <c r="C18" i="1" l="1"/>
  <c r="D18" i="1"/>
  <c r="D137" i="1"/>
  <c r="C137" i="1"/>
  <c r="D113" i="1"/>
  <c r="C113" i="1"/>
  <c r="D111" i="1"/>
  <c r="C111" i="1"/>
  <c r="D108" i="1"/>
  <c r="C108" i="1"/>
  <c r="C84" i="1"/>
  <c r="D100" i="1"/>
  <c r="C100" i="1"/>
  <c r="D82" i="1"/>
  <c r="C82" i="1"/>
  <c r="D80" i="1"/>
  <c r="C80" i="1"/>
  <c r="D78" i="1"/>
  <c r="C78" i="1"/>
  <c r="D75" i="1"/>
  <c r="D74" i="1" s="1"/>
  <c r="C75" i="1"/>
  <c r="C74" i="1" s="1"/>
  <c r="D69" i="1"/>
  <c r="D68" i="1" s="1"/>
  <c r="C68" i="1"/>
  <c r="D65" i="1"/>
  <c r="D63" i="1"/>
  <c r="C63" i="1"/>
  <c r="D57" i="1"/>
  <c r="C57" i="1"/>
  <c r="D55" i="1"/>
  <c r="C55" i="1"/>
  <c r="D50" i="1"/>
  <c r="C50" i="1"/>
  <c r="D48" i="1"/>
  <c r="C48" i="1"/>
  <c r="D47" i="1"/>
  <c r="C47" i="1"/>
  <c r="D44" i="1"/>
  <c r="C44" i="1"/>
  <c r="D41" i="1"/>
  <c r="C41" i="1"/>
  <c r="D39" i="1"/>
  <c r="C39" i="1"/>
  <c r="D36" i="1"/>
  <c r="C36" i="1"/>
  <c r="D34" i="1"/>
  <c r="C34" i="1"/>
  <c r="D31" i="1"/>
  <c r="C31" i="1"/>
  <c r="D25" i="1"/>
  <c r="C25" i="1"/>
  <c r="C116" i="1" l="1"/>
  <c r="C115" i="1" s="1"/>
  <c r="D110" i="1"/>
  <c r="C30" i="1"/>
  <c r="C110" i="1"/>
  <c r="D84" i="1"/>
  <c r="C77" i="1"/>
  <c r="C54" i="1"/>
  <c r="C38" i="1"/>
  <c r="D77" i="1"/>
  <c r="D38" i="1"/>
  <c r="D30" i="1"/>
  <c r="D54" i="1"/>
  <c r="D116" i="1"/>
  <c r="D115" i="1" s="1"/>
  <c r="C17" i="1" l="1"/>
  <c r="D17" i="1"/>
  <c r="D53" i="1"/>
  <c r="C53" i="1"/>
  <c r="C16" i="1" l="1"/>
  <c r="C140" i="1" s="1"/>
  <c r="D16" i="1"/>
  <c r="D140" i="1" s="1"/>
</calcChain>
</file>

<file path=xl/sharedStrings.xml><?xml version="1.0" encoding="utf-8"?>
<sst xmlns="http://schemas.openxmlformats.org/spreadsheetml/2006/main" count="263" uniqueCount="259">
  <si>
    <t>Приложение 2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</si>
  <si>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</si>
  <si>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</si>
  <si>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</si>
  <si>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</si>
  <si>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</si>
  <si>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</si>
  <si>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</si>
  <si>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2024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</si>
  <si>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</si>
  <si>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</si>
  <si>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</si>
  <si>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</si>
  <si>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</si>
  <si>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</si>
  <si>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</si>
  <si>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</si>
  <si>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</si>
  <si>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</si>
  <si>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</si>
  <si>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</si>
  <si>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</si>
  <si>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</si>
  <si>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</si>
  <si>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</si>
  <si>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</si>
  <si>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</si>
  <si>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</si>
  <si>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</si>
  <si>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</si>
  <si>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</si>
  <si>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</si>
  <si>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</si>
  <si>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</si>
  <si>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</si>
  <si>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</si>
  <si>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</si>
  <si>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</si>
  <si>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</si>
  <si>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</si>
  <si>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</si>
  <si>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</si>
  <si>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</si>
  <si>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</si>
  <si>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</si>
  <si>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</si>
  <si>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</si>
  <si>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</si>
  <si>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</si>
  <si>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</si>
  <si>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</si>
  <si>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</si>
  <si>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</si>
  <si>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</si>
  <si>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</si>
  <si>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</si>
  <si>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</si>
  <si>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</si>
  <si>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</si>
  <si>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</si>
  <si>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</si>
  <si>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</si>
  <si>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</si>
  <si>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</si>
  <si>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</si>
  <si>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</si>
  <si>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</si>
  <si>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</si>
  <si>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</si>
  <si>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</si>
  <si>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</si>
  <si>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</si>
  <si>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</si>
  <si>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</si>
  <si>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</si>
  <si>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</si>
  <si>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</si>
  <si>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</si>
  <si>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</si>
  <si>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</si>
  <si>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</si>
  <si>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</si>
  <si>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</si>
  <si>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</si>
  <si>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</si>
  <si>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</si>
  <si>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</si>
  <si>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</si>
  <si>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</si>
  <si>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</si>
  <si>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</si>
  <si>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</si>
  <si>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</si>
  <si>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</si>
  <si>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</si>
  <si>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</si>
  <si>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</si>
  <si>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</si>
  <si>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</si>
  <si>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</si>
  <si>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</si>
  <si>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</si>
  <si>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</si>
  <si>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</si>
  <si>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</si>
  <si>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</si>
  <si>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</si>
  <si>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</si>
  <si>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</si>
  <si>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</si>
  <si>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</si>
  <si>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</si>
  <si>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</si>
  <si>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</si>
  <si>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</si>
  <si>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</si>
  <si>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</si>
  <si>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</si>
  <si>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</si>
  <si>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</si>
  <si>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</si>
  <si>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</si>
  <si>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</si>
  <si>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</si>
  <si>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</si>
  <si>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</si>
  <si>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</si>
  <si>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</si>
  <si>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</si>
  <si>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</si>
  <si>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</si>
  <si>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</si>
  <si>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</si>
  <si>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</si>
  <si>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</si>
  <si>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</si>
  <si>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</si>
  <si>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</si>
  <si>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</si>
  <si>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</si>
  <si>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</si>
  <si>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</si>
  <si>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</si>
  <si>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</si>
  <si>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</si>
  <si>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</si>
  <si>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</si>
  <si>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</si>
  <si>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</si>
  <si>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</si>
  <si>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</si>
  <si>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</si>
  <si>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</si>
  <si>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</si>
  <si>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</si>
  <si>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</si>
  <si>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</si>
  <si>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</si>
  <si>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</si>
  <si>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</si>
  <si>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</si>
  <si>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</si>
  <si>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</si>
  <si>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</si>
  <si>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</si>
  <si>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</si>
  <si>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</si>
  <si>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</si>
  <si>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</si>
  <si>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</si>
  <si>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</si>
  <si>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</si>
  <si>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</si>
  <si>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</si>
  <si>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</si>
  <si>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</si>
  <si>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</si>
  <si>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</si>
  <si>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</si>
  <si>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</si>
  <si>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</si>
  <si>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</si>
  <si>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</si>
  <si>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</si>
  <si>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</si>
  <si>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</si>
  <si>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</si>
  <si>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</si>
  <si>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</si>
  <si>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</si>
  <si>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</si>
  <si>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</si>
  <si>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</si>
  <si>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</si>
  <si>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</si>
  <si>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</si>
  <si>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</si>
  <si>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</si>
  <si>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</si>
  <si>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</si>
  <si>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</si>
  <si>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</si>
  <si>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</si>
  <si>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</si>
  <si>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</si>
  <si>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</si>
  <si>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</si>
  <si>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</si>
  <si>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</si>
  <si>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</si>
  <si>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</si>
  <si>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</si>
  <si>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</si>
  <si>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</si>
  <si>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</si>
  <si>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</si>
  <si>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</si>
  <si>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</si>
  <si>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</si>
  <si>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</si>
  <si>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</si>
  <si>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</si>
  <si>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</si>
  <si>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</si>
  <si>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</si>
  <si>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</si>
  <si>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000 2 02 25519 04 0000 150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</si>
  <si>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</si>
  <si>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Дотации бюджетам на поддержку мер по обеспечению сбалансированности бюджетов</t>
  </si>
  <si>
    <t>000 2 02 15002 04 0000 150</t>
  </si>
  <si>
    <t>000 1 16 01130 01 0000 140</t>
  </si>
  <si>
    <t xml:space="preserve">Доходы бюджета города Когалыма по видам доходов классификации доходов бюджетов                                                                        на плановый период 2024 и 2025 годов 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</si>
  <si>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</si>
  <si>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</si>
  <si>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</si>
  <si>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</si>
  <si>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</si>
  <si>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</si>
  <si>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</si>
  <si>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000 1 16 01330 00 0000 140</t>
  </si>
  <si>
    <t>000 1 17 15000 00 0000 150</t>
  </si>
  <si>
    <t>000 1 17 15020 04 0000 150</t>
  </si>
  <si>
    <t>Инициативные платежи</t>
  </si>
  <si>
    <t>Субвенции бюджетам городских округов на осуществление полномочий по обеспечению жильём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</si>
  <si>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000 2 02 35176 04 0000 150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</si>
  <si>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</si>
  <si>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</si>
  <si>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</si>
  <si>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</si>
  <si>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от 14.12.2022 №199-ГД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</si>
  <si>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</si>
  <si>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</si>
  <si>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</si>
  <si>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</si>
  <si>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 же доходов от долевого участия в организации, полученных в виде дивидендов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</si>
  <si>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 же налога на доходыфизических лиц в отношении доходов от долевого участия в организации, полученных в виде дивидендов) 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</si>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</sst>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4" fontId="2" fillId="0" borderId="0" xfId="2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Border="1" applyAlignment="1">
      <alignment horizontal="right"/>
    </xf>
    <xf numFmtId="164" fontId="5" fillId="0" borderId="5" xfId="3" applyNumberFormat="1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justify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right" vertical="center" wrapText="1"/>
    </xf>
    <xf numFmtId="164" fontId="5" fillId="0" borderId="5" xfId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right" vertical="center" wrapText="1"/>
    </xf>
    <xf numFmtId="164" fontId="2" fillId="0" borderId="5" xfId="1" applyNumberFormat="1" applyFont="1" applyFill="1" applyBorder="1" applyAlignment="1">
      <alignment horizontal="right" vertical="center" wrapText="1"/>
    </xf>
    <xf numFmtId="0" fontId="2" fillId="0" borderId="5" xfId="3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/>
    <xf numFmtId="0" fontId="2" fillId="0" borderId="5" xfId="4" applyNumberFormat="1" applyFont="1" applyFill="1" applyBorder="1" applyAlignment="1" applyProtection="1">
      <alignment horizontal="justify" vertical="top" wrapText="1" shrinkToFit="1"/>
      <protection hidden="1"/>
    </xf>
    <xf numFmtId="0" fontId="5" fillId="0" borderId="0" xfId="0" applyFont="1" applyFill="1" applyBorder="1"/>
    <xf numFmtId="0" fontId="7" fillId="0" borderId="5" xfId="0" applyFont="1" applyFill="1" applyBorder="1" applyAlignment="1">
      <alignment horizontal="justify" vertical="center" wrapText="1"/>
    </xf>
    <xf numFmtId="0" fontId="7" fillId="0" borderId="5" xfId="3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7" fillId="0" borderId="5" xfId="3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justify" vertical="center" wrapText="1" shrinkToFit="1"/>
    </xf>
    <xf numFmtId="0" fontId="2" fillId="0" borderId="2" xfId="3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/>
    <xf numFmtId="164" fontId="2" fillId="0" borderId="5" xfId="0" applyNumberFormat="1" applyFont="1" applyFill="1" applyBorder="1" applyAlignment="1">
      <alignment horizontal="right" vertical="center"/>
    </xf>
    <xf numFmtId="164" fontId="2" fillId="2" borderId="5" xfId="1" applyNumberFormat="1" applyFont="1" applyFill="1" applyBorder="1" applyAlignment="1">
      <alignment horizontal="right" vertical="center" wrapText="1"/>
    </xf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justify" vertical="center" wrapText="1" shrinkToFit="1"/>
    </xf>
    <xf numFmtId="164" fontId="5" fillId="0" borderId="0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3" applyNumberFormat="1" applyFont="1" applyFill="1" applyBorder="1" applyAlignment="1">
      <alignment horizontal="center" vertical="center" wrapText="1" readingOrder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164" fontId="5" fillId="0" borderId="3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left" vertical="center" wrapText="1"/>
    </xf>
  </cellXfs>
  <cellStyles count="6">
    <cellStyle name="Normal" xfId="3"/>
    <cellStyle name="Обычный" xfId="0" builtinId="0"/>
    <cellStyle name="Обычный 2" xfId="2"/>
    <cellStyle name="Обычный 2 4" xfId="5"/>
    <cellStyle name="Обычный 2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showGridLines="0" tabSelected="1" view="pageBreakPreview" topLeftCell="A136" zoomScale="80" zoomScaleNormal="93" zoomScaleSheetLayoutView="80" workbookViewId="0">
      <selection activeCell="A138" sqref="A138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4" width="20.5703125" style="3" customWidth="1"/>
    <col min="5" max="5" width="24.85546875" style="5" customWidth="1"/>
    <col min="6" max="6" width="20.140625" style="5" customWidth="1"/>
    <col min="7" max="16384" width="8.85546875" style="5"/>
  </cols>
  <sheetData>
    <row r="1" spans="1:4" x14ac:dyDescent="0.25">
      <c r="D1" s="4" t="s">
        <v>0</v>
      </c>
    </row>
    <row r="2" spans="1:4" ht="13.35" customHeight="1" x14ac:dyDescent="0.25">
      <c r="D2" s="4" t="s">
        <v>1</v>
      </c>
    </row>
    <row r="3" spans="1:4" x14ac:dyDescent="0.25">
      <c r="D3" s="4" t="s">
        <v>2</v>
      </c>
    </row>
    <row r="4" spans="1:4" x14ac:dyDescent="0.25">
      <c r="D4" s="4" t="s">
        <v>3</v>
      </c>
    </row>
    <row r="5" spans="1:4" ht="22.7" customHeight="1" x14ac:dyDescent="0.25">
      <c r="C5" s="6"/>
      <c r="D5" s="6"/>
    </row>
    <row r="6" spans="1:4" ht="22.7" customHeight="1" x14ac:dyDescent="0.25">
      <c r="C6" s="6"/>
      <c r="D6" s="42" t="s">
        <v>0</v>
      </c>
    </row>
    <row r="7" spans="1:4" ht="17.25" customHeight="1" x14ac:dyDescent="0.25">
      <c r="C7" s="6"/>
      <c r="D7" s="42" t="s">
        <v>1</v>
      </c>
    </row>
    <row r="8" spans="1:4" ht="16.7" customHeight="1" x14ac:dyDescent="0.25">
      <c r="C8" s="6"/>
      <c r="D8" s="42" t="s">
        <v>2</v>
      </c>
    </row>
    <row r="9" spans="1:4" ht="17.850000000000001" customHeight="1" x14ac:dyDescent="0.25">
      <c r="C9" s="6"/>
      <c r="D9" s="42" t="s">
        <v>249</v>
      </c>
    </row>
    <row r="10" spans="1:4" ht="22.7" customHeight="1" x14ac:dyDescent="0.25">
      <c r="C10" s="6"/>
      <c r="D10" s="6"/>
    </row>
    <row r="11" spans="1:4" ht="32.25" customHeight="1" x14ac:dyDescent="0.25">
      <c r="A11" s="44" t="s">
        <v>231</v>
      </c>
      <c r="B11" s="44"/>
      <c r="C11" s="44"/>
      <c r="D11" s="44"/>
    </row>
    <row r="12" spans="1:4" ht="30" customHeight="1" x14ac:dyDescent="0.25">
      <c r="C12" s="7"/>
      <c r="D12" s="7" t="s">
        <v>4</v>
      </c>
    </row>
    <row r="13" spans="1:4" x14ac:dyDescent="0.25">
      <c r="A13" s="45" t="s">
        <v>5</v>
      </c>
      <c r="B13" s="45" t="s">
        <v>6</v>
      </c>
      <c r="C13" s="47" t="s">
        <v>7</v>
      </c>
      <c r="D13" s="48"/>
    </row>
    <row r="14" spans="1:4" x14ac:dyDescent="0.25">
      <c r="A14" s="46"/>
      <c r="B14" s="46"/>
      <c r="C14" s="8" t="s">
        <v>8</v>
      </c>
      <c r="D14" s="8" t="s">
        <v>232</v>
      </c>
    </row>
    <row r="15" spans="1:4" s="2" customFormat="1" x14ac:dyDescent="0.25">
      <c r="A15" s="9" t="s">
        <v>9</v>
      </c>
      <c r="B15" s="9">
        <v>2</v>
      </c>
      <c r="C15" s="10">
        <v>3</v>
      </c>
      <c r="D15" s="10">
        <v>4</v>
      </c>
    </row>
    <row r="16" spans="1:4" s="15" customFormat="1" x14ac:dyDescent="0.25">
      <c r="A16" s="11" t="s">
        <v>10</v>
      </c>
      <c r="B16" s="12" t="s">
        <v>11</v>
      </c>
      <c r="C16" s="13">
        <f>C17+C53</f>
        <v>2257683.7000000002</v>
      </c>
      <c r="D16" s="14">
        <f>D17+D53</f>
        <v>2323029.8000000003</v>
      </c>
    </row>
    <row r="17" spans="1:6" s="15" customFormat="1" x14ac:dyDescent="0.25">
      <c r="A17" s="49" t="s">
        <v>12</v>
      </c>
      <c r="B17" s="49"/>
      <c r="C17" s="13">
        <f>C18+C25+C30+C38+C47</f>
        <v>2016862.6</v>
      </c>
      <c r="D17" s="14">
        <f>D18+D25+D30+D38+D47</f>
        <v>2077969.9000000004</v>
      </c>
    </row>
    <row r="18" spans="1:6" s="15" customFormat="1" x14ac:dyDescent="0.25">
      <c r="A18" s="16" t="s">
        <v>13</v>
      </c>
      <c r="B18" s="17" t="s">
        <v>14</v>
      </c>
      <c r="C18" s="18">
        <f>C19</f>
        <v>1692920.5</v>
      </c>
      <c r="D18" s="19">
        <f>D19</f>
        <v>1742230.8</v>
      </c>
    </row>
    <row r="19" spans="1:6" s="15" customFormat="1" ht="33" x14ac:dyDescent="0.25">
      <c r="A19" s="24" t="s">
        <v>223</v>
      </c>
      <c r="B19" s="37" t="s">
        <v>224</v>
      </c>
      <c r="C19" s="26">
        <f>C20+C21+C22+C23+C24</f>
        <v>1692920.5</v>
      </c>
      <c r="D19" s="27">
        <f>D20+D21+D22+D23+D24</f>
        <v>1742230.8</v>
      </c>
      <c r="F19" s="40"/>
    </row>
    <row r="20" spans="1:6" ht="132" x14ac:dyDescent="0.25">
      <c r="A20" s="20" t="s">
        <v>254</v>
      </c>
      <c r="B20" s="9" t="s">
        <v>15</v>
      </c>
      <c r="C20" s="18">
        <f>1491430+20914</f>
        <v>1512344</v>
      </c>
      <c r="D20" s="19">
        <f>1595052-41350</f>
        <v>1553702</v>
      </c>
    </row>
    <row r="21" spans="1:6" ht="150.75" customHeight="1" x14ac:dyDescent="0.25">
      <c r="A21" s="20" t="s">
        <v>16</v>
      </c>
      <c r="B21" s="9" t="s">
        <v>17</v>
      </c>
      <c r="C21" s="18">
        <v>502</v>
      </c>
      <c r="D21" s="19">
        <v>537</v>
      </c>
    </row>
    <row r="22" spans="1:6" ht="66" customHeight="1" x14ac:dyDescent="0.25">
      <c r="A22" s="20" t="s">
        <v>18</v>
      </c>
      <c r="B22" s="9" t="s">
        <v>19</v>
      </c>
      <c r="C22" s="18">
        <v>8527</v>
      </c>
      <c r="D22" s="19">
        <v>9120</v>
      </c>
    </row>
    <row r="23" spans="1:6" ht="118.5" customHeight="1" x14ac:dyDescent="0.25">
      <c r="A23" s="20" t="s">
        <v>20</v>
      </c>
      <c r="B23" s="9" t="s">
        <v>21</v>
      </c>
      <c r="C23" s="18">
        <v>9530</v>
      </c>
      <c r="D23" s="19">
        <v>10193</v>
      </c>
    </row>
    <row r="24" spans="1:6" ht="180" customHeight="1" x14ac:dyDescent="0.25">
      <c r="A24" s="20" t="s">
        <v>255</v>
      </c>
      <c r="B24" s="9" t="s">
        <v>22</v>
      </c>
      <c r="C24" s="18">
        <v>162017.5</v>
      </c>
      <c r="D24" s="19">
        <f>173273.2-4594.4</f>
        <v>168678.80000000002</v>
      </c>
    </row>
    <row r="25" spans="1:6" ht="55.5" customHeight="1" x14ac:dyDescent="0.25">
      <c r="A25" s="16" t="s">
        <v>23</v>
      </c>
      <c r="B25" s="17" t="s">
        <v>24</v>
      </c>
      <c r="C25" s="18">
        <f>C26+C27+C28+C29</f>
        <v>17082.099999999999</v>
      </c>
      <c r="D25" s="19">
        <f>D26+D27+D28+D29</f>
        <v>17082.099999999999</v>
      </c>
    </row>
    <row r="26" spans="1:6" ht="150.75" customHeight="1" x14ac:dyDescent="0.25">
      <c r="A26" s="20" t="s">
        <v>25</v>
      </c>
      <c r="B26" s="9" t="s">
        <v>26</v>
      </c>
      <c r="C26" s="18">
        <v>7908.7</v>
      </c>
      <c r="D26" s="19">
        <v>7908.7</v>
      </c>
    </row>
    <row r="27" spans="1:6" ht="168.75" customHeight="1" x14ac:dyDescent="0.25">
      <c r="A27" s="20" t="s">
        <v>27</v>
      </c>
      <c r="B27" s="9" t="s">
        <v>28</v>
      </c>
      <c r="C27" s="18">
        <v>44.2</v>
      </c>
      <c r="D27" s="19">
        <v>44.2</v>
      </c>
    </row>
    <row r="28" spans="1:6" s="21" customFormat="1" ht="166.7" customHeight="1" x14ac:dyDescent="0.25">
      <c r="A28" s="20" t="s">
        <v>29</v>
      </c>
      <c r="B28" s="9" t="s">
        <v>30</v>
      </c>
      <c r="C28" s="18">
        <v>10343.4</v>
      </c>
      <c r="D28" s="19">
        <v>10343.4</v>
      </c>
      <c r="E28" s="5"/>
    </row>
    <row r="29" spans="1:6" s="21" customFormat="1" ht="150.75" customHeight="1" x14ac:dyDescent="0.25">
      <c r="A29" s="22" t="s">
        <v>31</v>
      </c>
      <c r="B29" s="9" t="s">
        <v>32</v>
      </c>
      <c r="C29" s="18">
        <v>-1214.2</v>
      </c>
      <c r="D29" s="19">
        <v>-1214.2</v>
      </c>
      <c r="E29" s="5"/>
    </row>
    <row r="30" spans="1:6" s="21" customFormat="1" x14ac:dyDescent="0.25">
      <c r="A30" s="16" t="s">
        <v>33</v>
      </c>
      <c r="B30" s="17" t="s">
        <v>34</v>
      </c>
      <c r="C30" s="18">
        <f>C31+C34+C36</f>
        <v>167428.20000000001</v>
      </c>
      <c r="D30" s="19">
        <f>D31+D34+D36</f>
        <v>169102.1</v>
      </c>
      <c r="E30" s="5"/>
    </row>
    <row r="31" spans="1:6" s="21" customFormat="1" ht="33.75" customHeight="1" x14ac:dyDescent="0.25">
      <c r="A31" s="24" t="s">
        <v>35</v>
      </c>
      <c r="B31" s="38" t="s">
        <v>36</v>
      </c>
      <c r="C31" s="26">
        <f>C32+C33</f>
        <v>153590</v>
      </c>
      <c r="D31" s="27">
        <f>D32+D33</f>
        <v>155125.9</v>
      </c>
      <c r="E31" s="5"/>
    </row>
    <row r="32" spans="1:6" s="21" customFormat="1" ht="66" customHeight="1" x14ac:dyDescent="0.25">
      <c r="A32" s="20" t="s">
        <v>37</v>
      </c>
      <c r="B32" s="9" t="s">
        <v>38</v>
      </c>
      <c r="C32" s="18">
        <v>99971.7</v>
      </c>
      <c r="D32" s="19">
        <v>100971.4</v>
      </c>
      <c r="E32" s="5"/>
    </row>
    <row r="33" spans="1:5" s="21" customFormat="1" ht="83.25" customHeight="1" x14ac:dyDescent="0.25">
      <c r="A33" s="20" t="s">
        <v>39</v>
      </c>
      <c r="B33" s="9" t="s">
        <v>40</v>
      </c>
      <c r="C33" s="18">
        <v>53618.3</v>
      </c>
      <c r="D33" s="19">
        <v>54154.5</v>
      </c>
      <c r="E33" s="5"/>
    </row>
    <row r="34" spans="1:5" s="21" customFormat="1" ht="33" x14ac:dyDescent="0.25">
      <c r="A34" s="28" t="s">
        <v>41</v>
      </c>
      <c r="B34" s="25" t="s">
        <v>42</v>
      </c>
      <c r="C34" s="26">
        <f>C35</f>
        <v>35.200000000000003</v>
      </c>
      <c r="D34" s="27">
        <f>D35</f>
        <v>35.200000000000003</v>
      </c>
      <c r="E34" s="5"/>
    </row>
    <row r="35" spans="1:5" s="21" customFormat="1" x14ac:dyDescent="0.25">
      <c r="A35" s="20" t="s">
        <v>41</v>
      </c>
      <c r="B35" s="9" t="s">
        <v>43</v>
      </c>
      <c r="C35" s="18">
        <v>35.200000000000003</v>
      </c>
      <c r="D35" s="19">
        <v>35.200000000000003</v>
      </c>
      <c r="E35" s="5"/>
    </row>
    <row r="36" spans="1:5" s="21" customFormat="1" ht="43.7" customHeight="1" x14ac:dyDescent="0.25">
      <c r="A36" s="28" t="s">
        <v>44</v>
      </c>
      <c r="B36" s="25" t="s">
        <v>45</v>
      </c>
      <c r="C36" s="26">
        <f>C37</f>
        <v>13803</v>
      </c>
      <c r="D36" s="27">
        <f>D37</f>
        <v>13941</v>
      </c>
      <c r="E36" s="5"/>
    </row>
    <row r="37" spans="1:5" s="21" customFormat="1" ht="48.75" customHeight="1" x14ac:dyDescent="0.25">
      <c r="A37" s="20" t="s">
        <v>46</v>
      </c>
      <c r="B37" s="9" t="s">
        <v>47</v>
      </c>
      <c r="C37" s="18">
        <v>13803</v>
      </c>
      <c r="D37" s="19">
        <v>13941</v>
      </c>
      <c r="E37" s="5"/>
    </row>
    <row r="38" spans="1:5" s="21" customFormat="1" x14ac:dyDescent="0.25">
      <c r="A38" s="16" t="s">
        <v>48</v>
      </c>
      <c r="B38" s="17" t="s">
        <v>49</v>
      </c>
      <c r="C38" s="18">
        <f>C40+C44+C41</f>
        <v>123593</v>
      </c>
      <c r="D38" s="19">
        <f>D40+D44+D41</f>
        <v>133864.79999999999</v>
      </c>
      <c r="E38" s="5"/>
    </row>
    <row r="39" spans="1:5" s="21" customFormat="1" ht="33" x14ac:dyDescent="0.25">
      <c r="A39" s="28" t="s">
        <v>50</v>
      </c>
      <c r="B39" s="25" t="s">
        <v>51</v>
      </c>
      <c r="C39" s="26">
        <f>C40</f>
        <v>38165</v>
      </c>
      <c r="D39" s="27">
        <f>D40</f>
        <v>47706.3</v>
      </c>
      <c r="E39" s="5"/>
    </row>
    <row r="40" spans="1:5" s="21" customFormat="1" ht="53.45" customHeight="1" x14ac:dyDescent="0.25">
      <c r="A40" s="20" t="s">
        <v>52</v>
      </c>
      <c r="B40" s="9" t="s">
        <v>53</v>
      </c>
      <c r="C40" s="18">
        <v>38165</v>
      </c>
      <c r="D40" s="19">
        <v>47706.3</v>
      </c>
      <c r="E40" s="5"/>
    </row>
    <row r="41" spans="1:5" s="21" customFormat="1" ht="33" x14ac:dyDescent="0.25">
      <c r="A41" s="28" t="s">
        <v>54</v>
      </c>
      <c r="B41" s="25" t="s">
        <v>55</v>
      </c>
      <c r="C41" s="26">
        <f>C42+C43</f>
        <v>36529</v>
      </c>
      <c r="D41" s="27">
        <f>D42+D43</f>
        <v>37259.5</v>
      </c>
      <c r="E41" s="5"/>
    </row>
    <row r="42" spans="1:5" s="21" customFormat="1" x14ac:dyDescent="0.25">
      <c r="A42" s="20" t="s">
        <v>56</v>
      </c>
      <c r="B42" s="9" t="s">
        <v>57</v>
      </c>
      <c r="C42" s="18">
        <v>19726</v>
      </c>
      <c r="D42" s="19">
        <v>20120.5</v>
      </c>
      <c r="E42" s="5"/>
    </row>
    <row r="43" spans="1:5" s="21" customFormat="1" x14ac:dyDescent="0.25">
      <c r="A43" s="20" t="s">
        <v>58</v>
      </c>
      <c r="B43" s="9" t="s">
        <v>59</v>
      </c>
      <c r="C43" s="18">
        <v>16803</v>
      </c>
      <c r="D43" s="19">
        <v>17139</v>
      </c>
      <c r="E43" s="5"/>
    </row>
    <row r="44" spans="1:5" ht="33" x14ac:dyDescent="0.25">
      <c r="A44" s="24" t="s">
        <v>60</v>
      </c>
      <c r="B44" s="38" t="s">
        <v>61</v>
      </c>
      <c r="C44" s="26">
        <f>C45+C46</f>
        <v>48899</v>
      </c>
      <c r="D44" s="27">
        <f>D45+D46</f>
        <v>48899</v>
      </c>
    </row>
    <row r="45" spans="1:5" ht="45.75" customHeight="1" x14ac:dyDescent="0.25">
      <c r="A45" s="20" t="s">
        <v>62</v>
      </c>
      <c r="B45" s="9" t="s">
        <v>63</v>
      </c>
      <c r="C45" s="18">
        <v>40615</v>
      </c>
      <c r="D45" s="19">
        <v>40615</v>
      </c>
    </row>
    <row r="46" spans="1:5" ht="48.75" customHeight="1" x14ac:dyDescent="0.25">
      <c r="A46" s="20" t="s">
        <v>64</v>
      </c>
      <c r="B46" s="9" t="s">
        <v>65</v>
      </c>
      <c r="C46" s="18">
        <v>8284</v>
      </c>
      <c r="D46" s="19">
        <v>8284</v>
      </c>
    </row>
    <row r="47" spans="1:5" x14ac:dyDescent="0.25">
      <c r="A47" s="16" t="s">
        <v>66</v>
      </c>
      <c r="B47" s="17" t="s">
        <v>67</v>
      </c>
      <c r="C47" s="18">
        <f>C49+C50</f>
        <v>15838.8</v>
      </c>
      <c r="D47" s="19">
        <f>D49+D50</f>
        <v>15690.1</v>
      </c>
    </row>
    <row r="48" spans="1:5" ht="49.5" x14ac:dyDescent="0.25">
      <c r="A48" s="24" t="s">
        <v>68</v>
      </c>
      <c r="B48" s="25" t="s">
        <v>69</v>
      </c>
      <c r="C48" s="26">
        <f>C49</f>
        <v>8208</v>
      </c>
      <c r="D48" s="27">
        <f>D49</f>
        <v>8208</v>
      </c>
    </row>
    <row r="49" spans="1:5" ht="65.25" customHeight="1" x14ac:dyDescent="0.25">
      <c r="A49" s="20" t="s">
        <v>70</v>
      </c>
      <c r="B49" s="9" t="s">
        <v>71</v>
      </c>
      <c r="C49" s="18">
        <v>8208</v>
      </c>
      <c r="D49" s="19">
        <v>8208</v>
      </c>
    </row>
    <row r="50" spans="1:5" ht="47.25" customHeight="1" x14ac:dyDescent="0.25">
      <c r="A50" s="24" t="s">
        <v>72</v>
      </c>
      <c r="B50" s="38" t="s">
        <v>73</v>
      </c>
      <c r="C50" s="26">
        <f>C51+C52</f>
        <v>7630.8</v>
      </c>
      <c r="D50" s="27">
        <f>D51+D52</f>
        <v>7482.1</v>
      </c>
    </row>
    <row r="51" spans="1:5" ht="39.75" customHeight="1" x14ac:dyDescent="0.25">
      <c r="A51" s="20" t="s">
        <v>74</v>
      </c>
      <c r="B51" s="9" t="s">
        <v>75</v>
      </c>
      <c r="C51" s="18">
        <v>5</v>
      </c>
      <c r="D51" s="19">
        <v>5</v>
      </c>
    </row>
    <row r="52" spans="1:5" ht="114.6" customHeight="1" x14ac:dyDescent="0.25">
      <c r="A52" s="20" t="s">
        <v>76</v>
      </c>
      <c r="B52" s="9" t="s">
        <v>77</v>
      </c>
      <c r="C52" s="18">
        <v>7625.8</v>
      </c>
      <c r="D52" s="19">
        <v>7477.1</v>
      </c>
    </row>
    <row r="53" spans="1:5" s="23" customFormat="1" ht="19.5" customHeight="1" x14ac:dyDescent="0.25">
      <c r="A53" s="49" t="s">
        <v>78</v>
      </c>
      <c r="B53" s="49"/>
      <c r="C53" s="13">
        <f>C54+C68+C74+C77+C84+C110</f>
        <v>240821.10000000003</v>
      </c>
      <c r="D53" s="14">
        <f>D54+D68+D74+D77+D84+D110</f>
        <v>245059.90000000002</v>
      </c>
    </row>
    <row r="54" spans="1:5" s="23" customFormat="1" ht="49.5" x14ac:dyDescent="0.25">
      <c r="A54" s="16" t="s">
        <v>79</v>
      </c>
      <c r="B54" s="17" t="s">
        <v>80</v>
      </c>
      <c r="C54" s="18">
        <f>C57+C65+C55+C63</f>
        <v>174759.50000000003</v>
      </c>
      <c r="D54" s="19">
        <f>D57+D65+D55+D63</f>
        <v>179036.80000000002</v>
      </c>
    </row>
    <row r="55" spans="1:5" s="23" customFormat="1" ht="99" x14ac:dyDescent="0.25">
      <c r="A55" s="24" t="s">
        <v>81</v>
      </c>
      <c r="B55" s="38" t="s">
        <v>82</v>
      </c>
      <c r="C55" s="26">
        <f>C56</f>
        <v>312.7</v>
      </c>
      <c r="D55" s="27">
        <f>D56</f>
        <v>338</v>
      </c>
    </row>
    <row r="56" spans="1:5" s="23" customFormat="1" ht="75" customHeight="1" x14ac:dyDescent="0.25">
      <c r="A56" s="16" t="s">
        <v>233</v>
      </c>
      <c r="B56" s="17" t="s">
        <v>83</v>
      </c>
      <c r="C56" s="18">
        <v>312.7</v>
      </c>
      <c r="D56" s="19">
        <v>338</v>
      </c>
    </row>
    <row r="57" spans="1:5" ht="126" customHeight="1" x14ac:dyDescent="0.25">
      <c r="A57" s="24" t="s">
        <v>84</v>
      </c>
      <c r="B57" s="38" t="s">
        <v>85</v>
      </c>
      <c r="C57" s="26">
        <f>C58+C59+C60+C61+C62</f>
        <v>162430.50000000003</v>
      </c>
      <c r="D57" s="27">
        <f>D58+D59+D60+D61+D62</f>
        <v>166674.1</v>
      </c>
    </row>
    <row r="58" spans="1:5" ht="102.75" customHeight="1" x14ac:dyDescent="0.25">
      <c r="A58" s="20" t="s">
        <v>86</v>
      </c>
      <c r="B58" s="9" t="s">
        <v>87</v>
      </c>
      <c r="C58" s="18">
        <v>117834.3</v>
      </c>
      <c r="D58" s="19">
        <v>122194.2</v>
      </c>
    </row>
    <row r="59" spans="1:5" ht="99" customHeight="1" x14ac:dyDescent="0.25">
      <c r="A59" s="20" t="s">
        <v>88</v>
      </c>
      <c r="B59" s="9" t="s">
        <v>89</v>
      </c>
      <c r="C59" s="18">
        <v>20201.7</v>
      </c>
      <c r="D59" s="19">
        <v>20085.599999999999</v>
      </c>
    </row>
    <row r="60" spans="1:5" s="21" customFormat="1" ht="49.7" customHeight="1" x14ac:dyDescent="0.25">
      <c r="A60" s="20" t="s">
        <v>90</v>
      </c>
      <c r="B60" s="9" t="s">
        <v>91</v>
      </c>
      <c r="C60" s="18">
        <v>24393.7</v>
      </c>
      <c r="D60" s="19">
        <v>24393.7</v>
      </c>
      <c r="E60" s="5"/>
    </row>
    <row r="61" spans="1:5" s="21" customFormat="1" ht="150" customHeight="1" x14ac:dyDescent="0.25">
      <c r="A61" s="20" t="s">
        <v>92</v>
      </c>
      <c r="B61" s="9" t="s">
        <v>93</v>
      </c>
      <c r="C61" s="18">
        <v>0.7</v>
      </c>
      <c r="D61" s="19">
        <v>0.5</v>
      </c>
      <c r="E61" s="5"/>
    </row>
    <row r="62" spans="1:5" s="21" customFormat="1" ht="123" customHeight="1" x14ac:dyDescent="0.25">
      <c r="A62" s="20" t="s">
        <v>94</v>
      </c>
      <c r="B62" s="9" t="s">
        <v>95</v>
      </c>
      <c r="C62" s="18">
        <v>0.1</v>
      </c>
      <c r="D62" s="19">
        <v>0.1</v>
      </c>
      <c r="E62" s="5"/>
    </row>
    <row r="63" spans="1:5" s="21" customFormat="1" ht="36.4" customHeight="1" x14ac:dyDescent="0.25">
      <c r="A63" s="28" t="s">
        <v>96</v>
      </c>
      <c r="B63" s="25" t="s">
        <v>97</v>
      </c>
      <c r="C63" s="26">
        <f>C64</f>
        <v>199.3</v>
      </c>
      <c r="D63" s="27">
        <f>D64</f>
        <v>207.7</v>
      </c>
      <c r="E63" s="5"/>
    </row>
    <row r="64" spans="1:5" s="21" customFormat="1" ht="68.25" customHeight="1" x14ac:dyDescent="0.25">
      <c r="A64" s="20" t="s">
        <v>98</v>
      </c>
      <c r="B64" s="9" t="s">
        <v>99</v>
      </c>
      <c r="C64" s="18">
        <v>199.3</v>
      </c>
      <c r="D64" s="19">
        <v>207.7</v>
      </c>
      <c r="E64" s="5"/>
    </row>
    <row r="65" spans="1:5" s="21" customFormat="1" ht="96.75" customHeight="1" x14ac:dyDescent="0.25">
      <c r="A65" s="28" t="s">
        <v>100</v>
      </c>
      <c r="B65" s="25" t="s">
        <v>101</v>
      </c>
      <c r="C65" s="27">
        <f>C66+C67</f>
        <v>11817</v>
      </c>
      <c r="D65" s="27">
        <f>D66+D67</f>
        <v>11817</v>
      </c>
      <c r="E65" s="5"/>
    </row>
    <row r="66" spans="1:5" s="21" customFormat="1" ht="103.7" customHeight="1" x14ac:dyDescent="0.25">
      <c r="A66" s="20" t="s">
        <v>102</v>
      </c>
      <c r="B66" s="9" t="s">
        <v>103</v>
      </c>
      <c r="C66" s="18">
        <v>11675.2</v>
      </c>
      <c r="D66" s="19">
        <v>11675.2</v>
      </c>
      <c r="E66" s="5"/>
    </row>
    <row r="67" spans="1:5" s="21" customFormat="1" ht="136.9" customHeight="1" x14ac:dyDescent="0.25">
      <c r="A67" s="20" t="s">
        <v>234</v>
      </c>
      <c r="B67" s="9" t="s">
        <v>104</v>
      </c>
      <c r="C67" s="18">
        <v>141.80000000000001</v>
      </c>
      <c r="D67" s="19">
        <v>141.80000000000001</v>
      </c>
      <c r="E67" s="5"/>
    </row>
    <row r="68" spans="1:5" s="21" customFormat="1" ht="33" x14ac:dyDescent="0.25">
      <c r="A68" s="16" t="s">
        <v>105</v>
      </c>
      <c r="B68" s="17" t="s">
        <v>106</v>
      </c>
      <c r="C68" s="18">
        <f>C69</f>
        <v>1190.2</v>
      </c>
      <c r="D68" s="19">
        <f>D69</f>
        <v>1190.2</v>
      </c>
      <c r="E68" s="5"/>
    </row>
    <row r="69" spans="1:5" s="21" customFormat="1" ht="33" x14ac:dyDescent="0.25">
      <c r="A69" s="24" t="s">
        <v>107</v>
      </c>
      <c r="B69" s="25" t="s">
        <v>108</v>
      </c>
      <c r="C69" s="26">
        <f>C70+C71+C72+C73</f>
        <v>1190.2</v>
      </c>
      <c r="D69" s="27">
        <f>D70+D71+D72+D73</f>
        <v>1190.2</v>
      </c>
      <c r="E69" s="5"/>
    </row>
    <row r="70" spans="1:5" s="21" customFormat="1" ht="33" x14ac:dyDescent="0.25">
      <c r="A70" s="20" t="s">
        <v>109</v>
      </c>
      <c r="B70" s="9" t="s">
        <v>110</v>
      </c>
      <c r="C70" s="18">
        <v>220.8</v>
      </c>
      <c r="D70" s="19">
        <v>220.8</v>
      </c>
      <c r="E70" s="5"/>
    </row>
    <row r="71" spans="1:5" s="21" customFormat="1" ht="36" customHeight="1" x14ac:dyDescent="0.25">
      <c r="A71" s="20" t="s">
        <v>111</v>
      </c>
      <c r="B71" s="9" t="s">
        <v>112</v>
      </c>
      <c r="C71" s="18">
        <v>76.400000000000006</v>
      </c>
      <c r="D71" s="19">
        <v>76.400000000000006</v>
      </c>
      <c r="E71" s="5"/>
    </row>
    <row r="72" spans="1:5" s="21" customFormat="1" ht="22.9" customHeight="1" x14ac:dyDescent="0.25">
      <c r="A72" s="20" t="s">
        <v>113</v>
      </c>
      <c r="B72" s="9" t="s">
        <v>114</v>
      </c>
      <c r="C72" s="18">
        <v>874.7</v>
      </c>
      <c r="D72" s="19">
        <v>874.7</v>
      </c>
      <c r="E72" s="5"/>
    </row>
    <row r="73" spans="1:5" s="21" customFormat="1" ht="27.6" customHeight="1" x14ac:dyDescent="0.25">
      <c r="A73" s="20" t="s">
        <v>115</v>
      </c>
      <c r="B73" s="9" t="s">
        <v>116</v>
      </c>
      <c r="C73" s="18">
        <v>18.3</v>
      </c>
      <c r="D73" s="19">
        <v>18.3</v>
      </c>
      <c r="E73" s="5"/>
    </row>
    <row r="74" spans="1:5" s="21" customFormat="1" ht="36.950000000000003" customHeight="1" x14ac:dyDescent="0.25">
      <c r="A74" s="16" t="s">
        <v>117</v>
      </c>
      <c r="B74" s="17" t="s">
        <v>118</v>
      </c>
      <c r="C74" s="18">
        <f>C75</f>
        <v>2006.4</v>
      </c>
      <c r="D74" s="19">
        <f>D75</f>
        <v>2028.8</v>
      </c>
      <c r="E74" s="5"/>
    </row>
    <row r="75" spans="1:5" s="21" customFormat="1" ht="19.5" customHeight="1" x14ac:dyDescent="0.25">
      <c r="A75" s="24" t="s">
        <v>119</v>
      </c>
      <c r="B75" s="25" t="s">
        <v>120</v>
      </c>
      <c r="C75" s="26">
        <f>C76</f>
        <v>2006.4</v>
      </c>
      <c r="D75" s="27">
        <f>D76</f>
        <v>2028.8</v>
      </c>
      <c r="E75" s="5"/>
    </row>
    <row r="76" spans="1:5" s="21" customFormat="1" ht="33.75" customHeight="1" x14ac:dyDescent="0.25">
      <c r="A76" s="20" t="s">
        <v>121</v>
      </c>
      <c r="B76" s="9" t="s">
        <v>122</v>
      </c>
      <c r="C76" s="18">
        <v>2006.4</v>
      </c>
      <c r="D76" s="19">
        <v>2028.8</v>
      </c>
      <c r="E76" s="5"/>
    </row>
    <row r="77" spans="1:5" s="21" customFormat="1" ht="35.450000000000003" customHeight="1" x14ac:dyDescent="0.25">
      <c r="A77" s="16" t="s">
        <v>123</v>
      </c>
      <c r="B77" s="17" t="s">
        <v>124</v>
      </c>
      <c r="C77" s="18">
        <f>C78+C80+C82</f>
        <v>38060.5</v>
      </c>
      <c r="D77" s="19">
        <f>D78+D80+D82</f>
        <v>38426.1</v>
      </c>
      <c r="E77" s="5"/>
    </row>
    <row r="78" spans="1:5" s="21" customFormat="1" ht="33" x14ac:dyDescent="0.25">
      <c r="A78" s="28" t="s">
        <v>125</v>
      </c>
      <c r="B78" s="25" t="s">
        <v>126</v>
      </c>
      <c r="C78" s="26">
        <f>C79</f>
        <v>29817.4</v>
      </c>
      <c r="D78" s="27">
        <f>D79</f>
        <v>29817.4</v>
      </c>
      <c r="E78" s="5"/>
    </row>
    <row r="79" spans="1:5" s="21" customFormat="1" ht="39" customHeight="1" x14ac:dyDescent="0.25">
      <c r="A79" s="20" t="s">
        <v>127</v>
      </c>
      <c r="B79" s="9" t="s">
        <v>128</v>
      </c>
      <c r="C79" s="18">
        <v>29817.4</v>
      </c>
      <c r="D79" s="19">
        <v>29817.4</v>
      </c>
      <c r="E79" s="5"/>
    </row>
    <row r="80" spans="1:5" s="21" customFormat="1" ht="105.2" customHeight="1" x14ac:dyDescent="0.25">
      <c r="A80" s="28" t="s">
        <v>129</v>
      </c>
      <c r="B80" s="25" t="s">
        <v>256</v>
      </c>
      <c r="C80" s="26">
        <f>C81</f>
        <v>1733.8</v>
      </c>
      <c r="D80" s="27">
        <f>D81</f>
        <v>1705.3</v>
      </c>
      <c r="E80" s="5"/>
    </row>
    <row r="81" spans="1:5" s="21" customFormat="1" ht="123.75" customHeight="1" x14ac:dyDescent="0.25">
      <c r="A81" s="20" t="s">
        <v>130</v>
      </c>
      <c r="B81" s="9" t="s">
        <v>131</v>
      </c>
      <c r="C81" s="18">
        <v>1733.8</v>
      </c>
      <c r="D81" s="19">
        <v>1705.3</v>
      </c>
      <c r="E81" s="5"/>
    </row>
    <row r="82" spans="1:5" s="21" customFormat="1" ht="54.95" customHeight="1" x14ac:dyDescent="0.25">
      <c r="A82" s="28" t="s">
        <v>132</v>
      </c>
      <c r="B82" s="25" t="s">
        <v>133</v>
      </c>
      <c r="C82" s="26">
        <f>C83</f>
        <v>6509.3</v>
      </c>
      <c r="D82" s="27">
        <f>D83</f>
        <v>6903.4</v>
      </c>
      <c r="E82" s="5"/>
    </row>
    <row r="83" spans="1:5" s="21" customFormat="1" ht="69.75" customHeight="1" x14ac:dyDescent="0.25">
      <c r="A83" s="20" t="s">
        <v>134</v>
      </c>
      <c r="B83" s="9" t="s">
        <v>135</v>
      </c>
      <c r="C83" s="18">
        <v>6509.3</v>
      </c>
      <c r="D83" s="19">
        <v>6903.4</v>
      </c>
      <c r="E83" s="5"/>
    </row>
    <row r="84" spans="1:5" s="21" customFormat="1" ht="24.75" customHeight="1" x14ac:dyDescent="0.25">
      <c r="A84" s="16" t="s">
        <v>136</v>
      </c>
      <c r="B84" s="17" t="s">
        <v>137</v>
      </c>
      <c r="C84" s="18">
        <f>C85+C100+C102+C105+C108</f>
        <v>22473.599999999999</v>
      </c>
      <c r="D84" s="19">
        <f>D85+D100+D102+D105+D108</f>
        <v>22237.599999999999</v>
      </c>
      <c r="E84" s="34"/>
    </row>
    <row r="85" spans="1:5" s="21" customFormat="1" ht="50.25" customHeight="1" x14ac:dyDescent="0.25">
      <c r="A85" s="24" t="s">
        <v>138</v>
      </c>
      <c r="B85" s="25" t="s">
        <v>139</v>
      </c>
      <c r="C85" s="26">
        <f>SUM(C86:C99)</f>
        <v>5106.2</v>
      </c>
      <c r="D85" s="27">
        <f>SUM(D86:D99)</f>
        <v>5049.8999999999996</v>
      </c>
      <c r="E85" s="5"/>
    </row>
    <row r="86" spans="1:5" s="21" customFormat="1" ht="78.2" customHeight="1" x14ac:dyDescent="0.25">
      <c r="A86" s="16" t="s">
        <v>140</v>
      </c>
      <c r="B86" s="9" t="s">
        <v>141</v>
      </c>
      <c r="C86" s="18">
        <v>77</v>
      </c>
      <c r="D86" s="19">
        <v>77</v>
      </c>
      <c r="E86" s="5"/>
    </row>
    <row r="87" spans="1:5" s="21" customFormat="1" ht="107.45" customHeight="1" x14ac:dyDescent="0.25">
      <c r="A87" s="16" t="s">
        <v>142</v>
      </c>
      <c r="B87" s="9" t="s">
        <v>143</v>
      </c>
      <c r="C87" s="18">
        <v>283.89999999999998</v>
      </c>
      <c r="D87" s="19">
        <v>283.89999999999998</v>
      </c>
      <c r="E87" s="5"/>
    </row>
    <row r="88" spans="1:5" s="21" customFormat="1" ht="78.2" customHeight="1" x14ac:dyDescent="0.25">
      <c r="A88" s="16" t="s">
        <v>144</v>
      </c>
      <c r="B88" s="9" t="s">
        <v>145</v>
      </c>
      <c r="C88" s="18">
        <f>52.5+19.9-25</f>
        <v>47.400000000000006</v>
      </c>
      <c r="D88" s="19">
        <f>52.5+19.9-25</f>
        <v>47.400000000000006</v>
      </c>
      <c r="E88" s="5"/>
    </row>
    <row r="89" spans="1:5" s="21" customFormat="1" ht="85.7" customHeight="1" x14ac:dyDescent="0.25">
      <c r="A89" s="16" t="s">
        <v>146</v>
      </c>
      <c r="B89" s="9" t="s">
        <v>147</v>
      </c>
      <c r="C89" s="18">
        <f>60+52.5-30</f>
        <v>82.5</v>
      </c>
      <c r="D89" s="19">
        <f>60+52.5-30</f>
        <v>82.5</v>
      </c>
      <c r="E89" s="5"/>
    </row>
    <row r="90" spans="1:5" s="21" customFormat="1" ht="89.45" customHeight="1" x14ac:dyDescent="0.25">
      <c r="A90" s="16" t="s">
        <v>148</v>
      </c>
      <c r="B90" s="9" t="s">
        <v>149</v>
      </c>
      <c r="C90" s="18">
        <v>216.5</v>
      </c>
      <c r="D90" s="19">
        <v>213.5</v>
      </c>
      <c r="E90" s="5"/>
    </row>
    <row r="91" spans="1:5" s="21" customFormat="1" ht="119.25" customHeight="1" x14ac:dyDescent="0.25">
      <c r="A91" s="16" t="s">
        <v>236</v>
      </c>
      <c r="B91" s="9" t="s">
        <v>235</v>
      </c>
      <c r="C91" s="18">
        <v>0.8</v>
      </c>
      <c r="D91" s="19">
        <v>0.8</v>
      </c>
      <c r="E91" s="5"/>
    </row>
    <row r="92" spans="1:5" s="21" customFormat="1" ht="85.7" customHeight="1" x14ac:dyDescent="0.25">
      <c r="A92" s="16" t="s">
        <v>237</v>
      </c>
      <c r="B92" s="33" t="s">
        <v>230</v>
      </c>
      <c r="C92" s="18">
        <v>5</v>
      </c>
      <c r="D92" s="19">
        <v>5</v>
      </c>
      <c r="E92" s="5"/>
    </row>
    <row r="93" spans="1:5" s="21" customFormat="1" ht="102.75" customHeight="1" x14ac:dyDescent="0.25">
      <c r="A93" s="16" t="s">
        <v>150</v>
      </c>
      <c r="B93" s="9" t="s">
        <v>151</v>
      </c>
      <c r="C93" s="18">
        <v>782.1</v>
      </c>
      <c r="D93" s="19">
        <v>782.1</v>
      </c>
      <c r="E93" s="5"/>
    </row>
    <row r="94" spans="1:5" s="21" customFormat="1" ht="98.45" customHeight="1" x14ac:dyDescent="0.25">
      <c r="A94" s="16" t="s">
        <v>152</v>
      </c>
      <c r="B94" s="9" t="s">
        <v>153</v>
      </c>
      <c r="C94" s="18">
        <v>122.5</v>
      </c>
      <c r="D94" s="19">
        <v>122.5</v>
      </c>
      <c r="E94" s="5"/>
    </row>
    <row r="95" spans="1:5" s="21" customFormat="1" ht="86.25" customHeight="1" x14ac:dyDescent="0.25">
      <c r="A95" s="16" t="s">
        <v>238</v>
      </c>
      <c r="B95" s="9" t="s">
        <v>154</v>
      </c>
      <c r="C95" s="18">
        <v>28.7</v>
      </c>
      <c r="D95" s="19">
        <v>28.7</v>
      </c>
      <c r="E95" s="5"/>
    </row>
    <row r="96" spans="1:5" s="21" customFormat="1" ht="128.25" customHeight="1" x14ac:dyDescent="0.25">
      <c r="A96" s="16" t="s">
        <v>250</v>
      </c>
      <c r="B96" s="9" t="s">
        <v>155</v>
      </c>
      <c r="C96" s="18">
        <v>17</v>
      </c>
      <c r="D96" s="19">
        <v>17</v>
      </c>
      <c r="E96" s="5"/>
    </row>
    <row r="97" spans="1:5" s="21" customFormat="1" ht="79.5" customHeight="1" x14ac:dyDescent="0.25">
      <c r="A97" s="16" t="s">
        <v>156</v>
      </c>
      <c r="B97" s="9" t="s">
        <v>157</v>
      </c>
      <c r="C97" s="18">
        <f>14.5+346.6</f>
        <v>361.1</v>
      </c>
      <c r="D97" s="19">
        <f>14.5+346.6</f>
        <v>361.1</v>
      </c>
      <c r="E97" s="5"/>
    </row>
    <row r="98" spans="1:5" s="21" customFormat="1" ht="99" customHeight="1" x14ac:dyDescent="0.25">
      <c r="A98" s="16" t="s">
        <v>158</v>
      </c>
      <c r="B98" s="9" t="s">
        <v>159</v>
      </c>
      <c r="C98" s="18">
        <v>2142.8000000000002</v>
      </c>
      <c r="D98" s="19">
        <v>2142.8000000000002</v>
      </c>
      <c r="E98" s="5"/>
    </row>
    <row r="99" spans="1:5" s="21" customFormat="1" ht="167.25" customHeight="1" x14ac:dyDescent="0.25">
      <c r="A99" s="39" t="s">
        <v>251</v>
      </c>
      <c r="B99" s="33" t="s">
        <v>239</v>
      </c>
      <c r="C99" s="18">
        <f>106.6+832.3</f>
        <v>938.9</v>
      </c>
      <c r="D99" s="19">
        <f>53.3+832.3</f>
        <v>885.59999999999991</v>
      </c>
      <c r="E99" s="5"/>
    </row>
    <row r="100" spans="1:5" s="21" customFormat="1" ht="49.7" customHeight="1" x14ac:dyDescent="0.25">
      <c r="A100" s="24" t="s">
        <v>160</v>
      </c>
      <c r="B100" s="25" t="s">
        <v>161</v>
      </c>
      <c r="C100" s="26">
        <f>C101</f>
        <v>336.6</v>
      </c>
      <c r="D100" s="27">
        <f>D101</f>
        <v>305.7</v>
      </c>
      <c r="E100" s="5"/>
    </row>
    <row r="101" spans="1:5" s="21" customFormat="1" ht="88.7" customHeight="1" x14ac:dyDescent="0.25">
      <c r="A101" s="16" t="s">
        <v>162</v>
      </c>
      <c r="B101" s="9" t="s">
        <v>163</v>
      </c>
      <c r="C101" s="18">
        <v>336.6</v>
      </c>
      <c r="D101" s="19">
        <v>305.7</v>
      </c>
      <c r="E101" s="5"/>
    </row>
    <row r="102" spans="1:5" s="21" customFormat="1" ht="150" customHeight="1" x14ac:dyDescent="0.25">
      <c r="A102" s="28" t="s">
        <v>164</v>
      </c>
      <c r="B102" s="25" t="s">
        <v>257</v>
      </c>
      <c r="C102" s="26">
        <v>1397.2</v>
      </c>
      <c r="D102" s="27">
        <v>1330.7</v>
      </c>
      <c r="E102" s="5"/>
    </row>
    <row r="103" spans="1:5" s="21" customFormat="1" ht="99.75" customHeight="1" x14ac:dyDescent="0.25">
      <c r="A103" s="20" t="s">
        <v>165</v>
      </c>
      <c r="B103" s="9" t="s">
        <v>166</v>
      </c>
      <c r="C103" s="18">
        <v>1376.3</v>
      </c>
      <c r="D103" s="19">
        <v>1305</v>
      </c>
      <c r="E103" s="5"/>
    </row>
    <row r="104" spans="1:5" s="21" customFormat="1" ht="95.25" customHeight="1" x14ac:dyDescent="0.25">
      <c r="A104" s="20" t="s">
        <v>167</v>
      </c>
      <c r="B104" s="9" t="s">
        <v>168</v>
      </c>
      <c r="C104" s="18">
        <v>20.9</v>
      </c>
      <c r="D104" s="19">
        <v>25.7</v>
      </c>
      <c r="E104" s="5"/>
    </row>
    <row r="105" spans="1:5" s="21" customFormat="1" ht="42" customHeight="1" x14ac:dyDescent="0.25">
      <c r="A105" s="28" t="s">
        <v>169</v>
      </c>
      <c r="B105" s="25" t="s">
        <v>170</v>
      </c>
      <c r="C105" s="27">
        <f>C106+C107</f>
        <v>428.5</v>
      </c>
      <c r="D105" s="27">
        <f>D106+D107</f>
        <v>337.3</v>
      </c>
      <c r="E105" s="5"/>
    </row>
    <row r="106" spans="1:5" s="21" customFormat="1" ht="49.9" customHeight="1" x14ac:dyDescent="0.25">
      <c r="A106" s="20" t="s">
        <v>245</v>
      </c>
      <c r="B106" s="33" t="s">
        <v>246</v>
      </c>
      <c r="C106" s="18">
        <v>410</v>
      </c>
      <c r="D106" s="19">
        <v>312.7</v>
      </c>
      <c r="E106" s="5"/>
    </row>
    <row r="107" spans="1:5" s="21" customFormat="1" ht="198" customHeight="1" x14ac:dyDescent="0.25">
      <c r="A107" s="20" t="s">
        <v>171</v>
      </c>
      <c r="B107" s="9" t="s">
        <v>172</v>
      </c>
      <c r="C107" s="18">
        <v>18.5</v>
      </c>
      <c r="D107" s="19">
        <v>24.6</v>
      </c>
      <c r="E107" s="5"/>
    </row>
    <row r="108" spans="1:5" s="21" customFormat="1" ht="24" customHeight="1" x14ac:dyDescent="0.25">
      <c r="A108" s="28" t="s">
        <v>173</v>
      </c>
      <c r="B108" s="25" t="s">
        <v>174</v>
      </c>
      <c r="C108" s="26">
        <f>C109</f>
        <v>15205.1</v>
      </c>
      <c r="D108" s="27">
        <f>D109</f>
        <v>15214</v>
      </c>
      <c r="E108" s="5"/>
    </row>
    <row r="109" spans="1:5" s="21" customFormat="1" ht="87" customHeight="1" x14ac:dyDescent="0.25">
      <c r="A109" s="20" t="s">
        <v>175</v>
      </c>
      <c r="B109" s="9" t="s">
        <v>176</v>
      </c>
      <c r="C109" s="18">
        <v>15205.1</v>
      </c>
      <c r="D109" s="19">
        <v>15214</v>
      </c>
      <c r="E109" s="5"/>
    </row>
    <row r="110" spans="1:5" s="21" customFormat="1" x14ac:dyDescent="0.25">
      <c r="A110" s="16" t="s">
        <v>177</v>
      </c>
      <c r="B110" s="17" t="s">
        <v>178</v>
      </c>
      <c r="C110" s="18">
        <f>C111+C113</f>
        <v>2330.9</v>
      </c>
      <c r="D110" s="19">
        <f>D111+D113</f>
        <v>2140.4</v>
      </c>
      <c r="E110" s="5"/>
    </row>
    <row r="111" spans="1:5" ht="33" x14ac:dyDescent="0.25">
      <c r="A111" s="28" t="s">
        <v>179</v>
      </c>
      <c r="B111" s="25" t="s">
        <v>180</v>
      </c>
      <c r="C111" s="26">
        <f>C112</f>
        <v>1840.8</v>
      </c>
      <c r="D111" s="27">
        <f>D112</f>
        <v>1650.3</v>
      </c>
    </row>
    <row r="112" spans="1:5" ht="36.950000000000003" customHeight="1" x14ac:dyDescent="0.25">
      <c r="A112" s="20" t="s">
        <v>181</v>
      </c>
      <c r="B112" s="9" t="s">
        <v>182</v>
      </c>
      <c r="C112" s="18">
        <v>1840.8</v>
      </c>
      <c r="D112" s="19">
        <v>1650.3</v>
      </c>
    </row>
    <row r="113" spans="1:4" ht="20.25" customHeight="1" x14ac:dyDescent="0.25">
      <c r="A113" s="28" t="s">
        <v>242</v>
      </c>
      <c r="B113" s="25" t="s">
        <v>240</v>
      </c>
      <c r="C113" s="26">
        <f>C114</f>
        <v>490.1</v>
      </c>
      <c r="D113" s="27">
        <f>D114</f>
        <v>490.1</v>
      </c>
    </row>
    <row r="114" spans="1:4" ht="36.950000000000003" customHeight="1" x14ac:dyDescent="0.25">
      <c r="A114" s="20" t="s">
        <v>183</v>
      </c>
      <c r="B114" s="9" t="s">
        <v>241</v>
      </c>
      <c r="C114" s="18">
        <v>490.1</v>
      </c>
      <c r="D114" s="19">
        <v>490.1</v>
      </c>
    </row>
    <row r="115" spans="1:4" s="23" customFormat="1" ht="19.5" customHeight="1" x14ac:dyDescent="0.25">
      <c r="A115" s="29" t="s">
        <v>184</v>
      </c>
      <c r="B115" s="30" t="s">
        <v>185</v>
      </c>
      <c r="C115" s="13">
        <f>C116</f>
        <v>3711786.2</v>
      </c>
      <c r="D115" s="14">
        <f>D116</f>
        <v>2745233.2</v>
      </c>
    </row>
    <row r="116" spans="1:4" ht="49.5" x14ac:dyDescent="0.25">
      <c r="A116" s="16" t="s">
        <v>186</v>
      </c>
      <c r="B116" s="17" t="s">
        <v>187</v>
      </c>
      <c r="C116" s="18">
        <f>C120+C130+C137+C117</f>
        <v>3711786.2</v>
      </c>
      <c r="D116" s="19">
        <f>D120+D130+D137+D117</f>
        <v>2745233.2</v>
      </c>
    </row>
    <row r="117" spans="1:4" ht="36.75" customHeight="1" x14ac:dyDescent="0.25">
      <c r="A117" s="24" t="s">
        <v>188</v>
      </c>
      <c r="B117" s="38" t="s">
        <v>189</v>
      </c>
      <c r="C117" s="27">
        <f>C118+C119</f>
        <v>371718.69999999995</v>
      </c>
      <c r="D117" s="27">
        <f>D118+D119</f>
        <v>332665.59999999998</v>
      </c>
    </row>
    <row r="118" spans="1:4" ht="56.1" customHeight="1" x14ac:dyDescent="0.25">
      <c r="A118" s="20" t="s">
        <v>190</v>
      </c>
      <c r="B118" s="9" t="s">
        <v>191</v>
      </c>
      <c r="C118" s="18">
        <v>221771.4</v>
      </c>
      <c r="D118" s="19">
        <v>275580</v>
      </c>
    </row>
    <row r="119" spans="1:4" ht="35.450000000000003" customHeight="1" x14ac:dyDescent="0.25">
      <c r="A119" s="20" t="s">
        <v>228</v>
      </c>
      <c r="B119" s="33" t="s">
        <v>229</v>
      </c>
      <c r="C119" s="19">
        <v>149947.29999999999</v>
      </c>
      <c r="D119" s="19">
        <v>57085.599999999999</v>
      </c>
    </row>
    <row r="120" spans="1:4" ht="42.75" customHeight="1" x14ac:dyDescent="0.25">
      <c r="A120" s="24" t="s">
        <v>192</v>
      </c>
      <c r="B120" s="25" t="s">
        <v>193</v>
      </c>
      <c r="C120" s="27">
        <f>C124+C125+C126+C128+C129+C127+C122+C123+C121</f>
        <v>1083553.5</v>
      </c>
      <c r="D120" s="27">
        <f>D124+D125+D126+D128+D129+D127+D122+D123+D121</f>
        <v>178037.30000000002</v>
      </c>
    </row>
    <row r="121" spans="1:4" ht="93.75" customHeight="1" x14ac:dyDescent="0.25">
      <c r="A121" s="41" t="s">
        <v>253</v>
      </c>
      <c r="B121" s="9" t="s">
        <v>252</v>
      </c>
      <c r="C121" s="27">
        <v>156413.70000000001</v>
      </c>
      <c r="D121" s="27">
        <v>0</v>
      </c>
    </row>
    <row r="122" spans="1:4" ht="49.5" x14ac:dyDescent="0.25">
      <c r="A122" s="41" t="s">
        <v>227</v>
      </c>
      <c r="B122" s="9" t="s">
        <v>225</v>
      </c>
      <c r="C122" s="35">
        <v>200000</v>
      </c>
      <c r="D122" s="35">
        <v>0</v>
      </c>
    </row>
    <row r="123" spans="1:4" ht="99" x14ac:dyDescent="0.25">
      <c r="A123" s="16" t="s">
        <v>247</v>
      </c>
      <c r="B123" s="33" t="s">
        <v>248</v>
      </c>
      <c r="C123" s="35">
        <v>1166.5999999999999</v>
      </c>
      <c r="D123" s="35">
        <v>1166.5999999999999</v>
      </c>
    </row>
    <row r="124" spans="1:4" ht="95.1" customHeight="1" x14ac:dyDescent="0.25">
      <c r="A124" s="41" t="s">
        <v>194</v>
      </c>
      <c r="B124" s="9" t="s">
        <v>195</v>
      </c>
      <c r="C124" s="18">
        <v>55400.2</v>
      </c>
      <c r="D124" s="36">
        <v>53531.4</v>
      </c>
    </row>
    <row r="125" spans="1:4" ht="50.25" customHeight="1" x14ac:dyDescent="0.25">
      <c r="A125" s="20" t="s">
        <v>196</v>
      </c>
      <c r="B125" s="9" t="s">
        <v>197</v>
      </c>
      <c r="C125" s="18">
        <v>4903.3999999999996</v>
      </c>
      <c r="D125" s="19">
        <v>4870.1000000000004</v>
      </c>
    </row>
    <row r="126" spans="1:4" ht="40.700000000000003" customHeight="1" x14ac:dyDescent="0.25">
      <c r="A126" s="20" t="s">
        <v>198</v>
      </c>
      <c r="B126" s="9" t="s">
        <v>226</v>
      </c>
      <c r="C126" s="18">
        <v>255.2</v>
      </c>
      <c r="D126" s="19">
        <f>145.7+109.9</f>
        <v>255.6</v>
      </c>
    </row>
    <row r="127" spans="1:4" s="31" customFormat="1" ht="76.150000000000006" customHeight="1" x14ac:dyDescent="0.25">
      <c r="A127" s="20" t="s">
        <v>199</v>
      </c>
      <c r="B127" s="9" t="s">
        <v>200</v>
      </c>
      <c r="C127" s="18">
        <v>547348.9</v>
      </c>
      <c r="D127" s="19">
        <v>0</v>
      </c>
    </row>
    <row r="128" spans="1:4" ht="49.5" x14ac:dyDescent="0.25">
      <c r="A128" s="20" t="s">
        <v>201</v>
      </c>
      <c r="B128" s="9" t="s">
        <v>202</v>
      </c>
      <c r="C128" s="18">
        <f>9002+5755.4</f>
        <v>14757.4</v>
      </c>
      <c r="D128" s="19">
        <v>9054.2000000000007</v>
      </c>
    </row>
    <row r="129" spans="1:4" x14ac:dyDescent="0.25">
      <c r="A129" s="20" t="s">
        <v>203</v>
      </c>
      <c r="B129" s="9" t="s">
        <v>204</v>
      </c>
      <c r="C129" s="18">
        <f>111590.6-8282.5</f>
        <v>103308.1</v>
      </c>
      <c r="D129" s="19">
        <f>117545.8-8386.4</f>
        <v>109159.40000000001</v>
      </c>
    </row>
    <row r="130" spans="1:4" ht="33" x14ac:dyDescent="0.25">
      <c r="A130" s="24" t="s">
        <v>205</v>
      </c>
      <c r="B130" s="38" t="s">
        <v>206</v>
      </c>
      <c r="C130" s="26">
        <f>C131+C132+C133+C134+C136+C135</f>
        <v>2197764.8000000003</v>
      </c>
      <c r="D130" s="27">
        <f>D131+D132+D133+D134+D136+D135</f>
        <v>2175781.1</v>
      </c>
    </row>
    <row r="131" spans="1:4" ht="59.25" customHeight="1" x14ac:dyDescent="0.25">
      <c r="A131" s="20" t="s">
        <v>207</v>
      </c>
      <c r="B131" s="9" t="s">
        <v>208</v>
      </c>
      <c r="C131" s="18">
        <f>2128230.2-865.6+520.1</f>
        <v>2127884.7000000002</v>
      </c>
      <c r="D131" s="19">
        <f>2106165-866.8+383.1</f>
        <v>2105681.3000000003</v>
      </c>
    </row>
    <row r="132" spans="1:4" ht="99" customHeight="1" x14ac:dyDescent="0.25">
      <c r="A132" s="20" t="s">
        <v>209</v>
      </c>
      <c r="B132" s="9" t="s">
        <v>210</v>
      </c>
      <c r="C132" s="18">
        <v>52245</v>
      </c>
      <c r="D132" s="19">
        <v>52245</v>
      </c>
    </row>
    <row r="133" spans="1:4" ht="82.5" customHeight="1" x14ac:dyDescent="0.25">
      <c r="A133" s="32" t="s">
        <v>211</v>
      </c>
      <c r="B133" s="9" t="s">
        <v>212</v>
      </c>
      <c r="C133" s="18">
        <v>6.9</v>
      </c>
      <c r="D133" s="19">
        <v>0.8</v>
      </c>
    </row>
    <row r="134" spans="1:4" ht="82.5" customHeight="1" x14ac:dyDescent="0.25">
      <c r="A134" s="20" t="s">
        <v>213</v>
      </c>
      <c r="B134" s="9" t="s">
        <v>214</v>
      </c>
      <c r="C134" s="18">
        <v>8000</v>
      </c>
      <c r="D134" s="19">
        <v>8000</v>
      </c>
    </row>
    <row r="135" spans="1:4" ht="105.2" customHeight="1" x14ac:dyDescent="0.25">
      <c r="A135" s="20" t="s">
        <v>243</v>
      </c>
      <c r="B135" s="33" t="s">
        <v>244</v>
      </c>
      <c r="C135" s="18">
        <v>2000</v>
      </c>
      <c r="D135" s="19">
        <v>2000</v>
      </c>
    </row>
    <row r="136" spans="1:4" ht="49.5" x14ac:dyDescent="0.25">
      <c r="A136" s="20" t="s">
        <v>215</v>
      </c>
      <c r="B136" s="9" t="s">
        <v>216</v>
      </c>
      <c r="C136" s="18">
        <v>7628.2</v>
      </c>
      <c r="D136" s="19">
        <v>7854</v>
      </c>
    </row>
    <row r="137" spans="1:4" s="23" customFormat="1" ht="33" x14ac:dyDescent="0.25">
      <c r="A137" s="24" t="s">
        <v>217</v>
      </c>
      <c r="B137" s="38" t="s">
        <v>218</v>
      </c>
      <c r="C137" s="26">
        <f>C138+C139</f>
        <v>58749.2</v>
      </c>
      <c r="D137" s="27">
        <f>D138+D139</f>
        <v>58749.2</v>
      </c>
    </row>
    <row r="138" spans="1:4" s="23" customFormat="1" ht="165" x14ac:dyDescent="0.25">
      <c r="A138" s="16" t="s">
        <v>258</v>
      </c>
      <c r="B138" s="9" t="s">
        <v>219</v>
      </c>
      <c r="C138" s="18">
        <v>49215.6</v>
      </c>
      <c r="D138" s="19">
        <v>49215.6</v>
      </c>
    </row>
    <row r="139" spans="1:4" ht="41.25" customHeight="1" x14ac:dyDescent="0.25">
      <c r="A139" s="20" t="s">
        <v>220</v>
      </c>
      <c r="B139" s="9" t="s">
        <v>221</v>
      </c>
      <c r="C139" s="18">
        <v>9533.6</v>
      </c>
      <c r="D139" s="19">
        <v>9533.6</v>
      </c>
    </row>
    <row r="140" spans="1:4" s="23" customFormat="1" x14ac:dyDescent="0.25">
      <c r="A140" s="43" t="s">
        <v>222</v>
      </c>
      <c r="B140" s="43"/>
      <c r="C140" s="13">
        <f>C16+C115</f>
        <v>5969469.9000000004</v>
      </c>
      <c r="D140" s="14">
        <f>D16+D115</f>
        <v>5068263</v>
      </c>
    </row>
  </sheetData>
  <mergeCells count="7">
    <mergeCell ref="A140:B140"/>
    <mergeCell ref="A11:D11"/>
    <mergeCell ref="A13:A14"/>
    <mergeCell ref="B13:B14"/>
    <mergeCell ref="C13:D13"/>
    <mergeCell ref="A17:B17"/>
    <mergeCell ref="A53:B53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Светличных Лариса Михайловна</cp:lastModifiedBy>
  <cp:lastPrinted>2023-06-08T04:10:27Z</cp:lastPrinted>
  <dcterms:created xsi:type="dcterms:W3CDTF">2021-10-23T07:51:56Z</dcterms:created>
  <dcterms:modified xsi:type="dcterms:W3CDTF">2023-06-08T08:56:40Z</dcterms:modified>
</cp:coreProperties>
</file>